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p\Desktop\Thesis\Antarctic Scans\Algal_Transects\"/>
    </mc:Choice>
  </mc:AlternateContent>
  <bookViews>
    <workbookView xWindow="0" yWindow="45" windowWidth="18930" windowHeight="7440"/>
  </bookViews>
  <sheets>
    <sheet name="Scans" sheetId="1" r:id="rId1"/>
    <sheet name="Benchmarks" sheetId="2" r:id="rId2"/>
    <sheet name="BM Dist's" sheetId="4" r:id="rId3"/>
    <sheet name="Workup Status" sheetId="3" r:id="rId4"/>
  </sheets>
  <calcPr calcId="152511"/>
</workbook>
</file>

<file path=xl/calcChain.xml><?xml version="1.0" encoding="utf-8"?>
<calcChain xmlns="http://schemas.openxmlformats.org/spreadsheetml/2006/main">
  <c r="S24" i="2" l="1"/>
  <c r="T22" i="2"/>
  <c r="U21" i="2"/>
  <c r="T21" i="2"/>
  <c r="K19" i="2" l="1"/>
  <c r="J19" i="2"/>
  <c r="I19" i="2"/>
  <c r="S11" i="2" l="1"/>
  <c r="S10" i="2"/>
  <c r="R10" i="2"/>
  <c r="Q11" i="2"/>
  <c r="Q10" i="2"/>
  <c r="J21" i="2" l="1"/>
  <c r="I22" i="2"/>
  <c r="I21" i="2"/>
  <c r="M15" i="2" l="1"/>
  <c r="L16" i="2"/>
  <c r="L15" i="2"/>
  <c r="J33" i="2" l="1"/>
  <c r="I34" i="2"/>
  <c r="I33" i="2"/>
  <c r="I37" i="4" l="1"/>
  <c r="F37" i="4"/>
  <c r="E37" i="4"/>
  <c r="D37" i="4"/>
  <c r="I35" i="4"/>
  <c r="F35" i="4"/>
  <c r="E35" i="4"/>
  <c r="D35" i="4"/>
  <c r="I33" i="4"/>
  <c r="F33" i="4"/>
  <c r="E33" i="4"/>
  <c r="D33" i="4"/>
  <c r="I31" i="4"/>
  <c r="F31" i="4"/>
  <c r="E31" i="4"/>
  <c r="D31" i="4"/>
  <c r="I29" i="4"/>
  <c r="F29" i="4"/>
  <c r="E29" i="4"/>
  <c r="D29" i="4"/>
  <c r="I27" i="4"/>
  <c r="F27" i="4"/>
  <c r="E27" i="4"/>
  <c r="D27" i="4"/>
  <c r="I25" i="4"/>
  <c r="F25" i="4"/>
  <c r="E25" i="4"/>
  <c r="D25" i="4"/>
  <c r="I23" i="4"/>
  <c r="F23" i="4"/>
  <c r="E23" i="4"/>
  <c r="D23" i="4"/>
  <c r="I21" i="4"/>
  <c r="F21" i="4"/>
  <c r="E21" i="4"/>
  <c r="D21" i="4"/>
  <c r="I19" i="4"/>
  <c r="F19" i="4"/>
  <c r="E19" i="4"/>
  <c r="D19" i="4"/>
  <c r="I17" i="4"/>
  <c r="F17" i="4"/>
  <c r="E17" i="4"/>
  <c r="D17" i="4"/>
  <c r="I15" i="4"/>
  <c r="F15" i="4"/>
  <c r="E15" i="4"/>
  <c r="D15" i="4"/>
  <c r="M14" i="4"/>
  <c r="N13" i="4"/>
  <c r="M13" i="4"/>
  <c r="I13" i="4"/>
  <c r="F13" i="4"/>
  <c r="E13" i="4"/>
  <c r="D13" i="4"/>
  <c r="O11" i="4"/>
  <c r="M11" i="4"/>
  <c r="L11" i="4"/>
  <c r="K11" i="4"/>
  <c r="I11" i="4"/>
  <c r="F11" i="4"/>
  <c r="E11" i="4"/>
  <c r="D11" i="4"/>
  <c r="O10" i="4"/>
  <c r="M10" i="4"/>
  <c r="L10" i="4"/>
  <c r="K10" i="4"/>
  <c r="O9" i="4"/>
  <c r="M9" i="4"/>
  <c r="L9" i="4"/>
  <c r="K9" i="4"/>
  <c r="I9" i="4"/>
  <c r="F9" i="4"/>
  <c r="E9" i="4"/>
  <c r="D9" i="4"/>
  <c r="I7" i="4"/>
  <c r="F7" i="4"/>
  <c r="E7" i="4"/>
  <c r="D7" i="4"/>
  <c r="I5" i="4"/>
  <c r="F5" i="4"/>
  <c r="E5" i="4"/>
  <c r="D5" i="4"/>
  <c r="L3" i="4"/>
  <c r="K3" i="4"/>
  <c r="J3" i="4"/>
  <c r="I3" i="4"/>
  <c r="H3" i="4"/>
  <c r="G3" i="4"/>
  <c r="F3" i="4"/>
  <c r="E3" i="4"/>
  <c r="D3" i="4"/>
  <c r="I2" i="4"/>
  <c r="H2" i="4"/>
  <c r="G2" i="4"/>
  <c r="F2" i="4"/>
  <c r="E2" i="4"/>
  <c r="D2" i="4"/>
  <c r="F1" i="4"/>
  <c r="E1" i="4"/>
  <c r="D1" i="4"/>
  <c r="M42" i="2"/>
  <c r="M41" i="2"/>
  <c r="K39" i="2"/>
  <c r="K38" i="2"/>
  <c r="K37" i="2"/>
</calcChain>
</file>

<file path=xl/sharedStrings.xml><?xml version="1.0" encoding="utf-8"?>
<sst xmlns="http://schemas.openxmlformats.org/spreadsheetml/2006/main" count="517" uniqueCount="171">
  <si>
    <t>Summary of Algal Transect Surveys</t>
  </si>
  <si>
    <t>Anderson</t>
  </si>
  <si>
    <t>Bohner</t>
  </si>
  <si>
    <t>Bowles</t>
  </si>
  <si>
    <t>Canada Delta</t>
  </si>
  <si>
    <t>Canada Guage</t>
  </si>
  <si>
    <t>Delta Upper</t>
  </si>
  <si>
    <t>Green</t>
  </si>
  <si>
    <t>House</t>
  </si>
  <si>
    <t>Huey</t>
  </si>
  <si>
    <t>Lawson</t>
  </si>
  <si>
    <t>Priscu</t>
  </si>
  <si>
    <t>Von Guerard Gauge</t>
  </si>
  <si>
    <t>Von Guerard Middle</t>
  </si>
  <si>
    <t>Von Guerard Upper</t>
  </si>
  <si>
    <t>Location</t>
  </si>
  <si>
    <t>X</t>
  </si>
  <si>
    <t>X*</t>
  </si>
  <si>
    <t>X* = less than 20 survey points</t>
  </si>
  <si>
    <t>93/94</t>
  </si>
  <si>
    <t>95/96</t>
  </si>
  <si>
    <t>Wharton</t>
  </si>
  <si>
    <t>97/98</t>
  </si>
  <si>
    <t>Delta Guage</t>
  </si>
  <si>
    <t>Delta Lower</t>
  </si>
  <si>
    <t>00/01</t>
  </si>
  <si>
    <t>02/03</t>
  </si>
  <si>
    <t>LIDAR</t>
  </si>
  <si>
    <t>What I have Found</t>
  </si>
  <si>
    <t>11/12</t>
  </si>
  <si>
    <t>10/11</t>
  </si>
  <si>
    <t>12/13</t>
  </si>
  <si>
    <t>13/14</t>
  </si>
  <si>
    <t>Lower Miers</t>
  </si>
  <si>
    <t>Upper Miers</t>
  </si>
  <si>
    <t>Garwood</t>
  </si>
  <si>
    <t>09/10</t>
  </si>
  <si>
    <t>08/09</t>
  </si>
  <si>
    <t>94/95</t>
  </si>
  <si>
    <t>Von Guerard Drift</t>
  </si>
  <si>
    <t>Von Guerard Greater</t>
  </si>
  <si>
    <t>Year</t>
  </si>
  <si>
    <t>0203</t>
  </si>
  <si>
    <t>Easting</t>
  </si>
  <si>
    <t>Northing</t>
  </si>
  <si>
    <t>Elevation</t>
  </si>
  <si>
    <t>Current</t>
  </si>
  <si>
    <t>E</t>
  </si>
  <si>
    <t>N</t>
  </si>
  <si>
    <t>El</t>
  </si>
  <si>
    <t>BM</t>
  </si>
  <si>
    <t>T031</t>
  </si>
  <si>
    <t>T032</t>
  </si>
  <si>
    <t>Rock</t>
  </si>
  <si>
    <t>T091</t>
  </si>
  <si>
    <t>T092</t>
  </si>
  <si>
    <t>Crescent Perched Delta</t>
  </si>
  <si>
    <t>Crescent</t>
  </si>
  <si>
    <t>Crescent?</t>
  </si>
  <si>
    <t>Do</t>
  </si>
  <si>
    <t>What</t>
  </si>
  <si>
    <t>Scan Alger maps</t>
  </si>
  <si>
    <t>Vector Lines</t>
  </si>
  <si>
    <t>Import Lidar</t>
  </si>
  <si>
    <t>Have BM data?</t>
  </si>
  <si>
    <t>Adams(S of Upper Miers)</t>
  </si>
  <si>
    <t>Adams</t>
  </si>
  <si>
    <t>Von Guerard Middle/lower</t>
  </si>
  <si>
    <t>1 is thermo</t>
  </si>
  <si>
    <t>1 is new</t>
  </si>
  <si>
    <t xml:space="preserve">78 05.918' </t>
  </si>
  <si>
    <t>163 54.135'</t>
  </si>
  <si>
    <t>78 05.942'</t>
  </si>
  <si>
    <t>163 54.129'</t>
  </si>
  <si>
    <t>78 06.254</t>
  </si>
  <si>
    <t>163 44.166</t>
  </si>
  <si>
    <t>78 06.241</t>
  </si>
  <si>
    <t>163 44.101</t>
  </si>
  <si>
    <t>Name</t>
  </si>
  <si>
    <t>Latitude</t>
  </si>
  <si>
    <t>Longitude</t>
  </si>
  <si>
    <t>Canda_S</t>
  </si>
  <si>
    <t>Canada_E</t>
  </si>
  <si>
    <t>Green_S</t>
  </si>
  <si>
    <t>Green_E</t>
  </si>
  <si>
    <t>VGgauge_S</t>
  </si>
  <si>
    <t>VGgauge_E</t>
  </si>
  <si>
    <t>VGlower_S</t>
  </si>
  <si>
    <t>VGlower_E</t>
  </si>
  <si>
    <t>VGdrift_US</t>
  </si>
  <si>
    <t>VGdrift_DS</t>
  </si>
  <si>
    <t>T151 NE</t>
  </si>
  <si>
    <t>T152 SW</t>
  </si>
  <si>
    <t>LAS RGB Files</t>
  </si>
  <si>
    <t xml:space="preserve">w/in 20 m of ==&gt; </t>
  </si>
  <si>
    <t>78 01.381</t>
  </si>
  <si>
    <t>163 54.193</t>
  </si>
  <si>
    <t>T101 SE</t>
  </si>
  <si>
    <t>T102 NW</t>
  </si>
  <si>
    <t>T041</t>
  </si>
  <si>
    <t>T042</t>
  </si>
  <si>
    <t>T081</t>
  </si>
  <si>
    <t>T082</t>
  </si>
  <si>
    <t>T071</t>
  </si>
  <si>
    <t>T072</t>
  </si>
  <si>
    <t>T021</t>
  </si>
  <si>
    <t>T022</t>
  </si>
  <si>
    <t>T111</t>
  </si>
  <si>
    <t>T112</t>
  </si>
  <si>
    <t>T141</t>
  </si>
  <si>
    <t>T142</t>
  </si>
  <si>
    <t>T131</t>
  </si>
  <si>
    <t>T132</t>
  </si>
  <si>
    <t>T121</t>
  </si>
  <si>
    <t>T122</t>
  </si>
  <si>
    <t>T061</t>
  </si>
  <si>
    <t>T062</t>
  </si>
  <si>
    <t>T051</t>
  </si>
  <si>
    <t>T052</t>
  </si>
  <si>
    <t>T011</t>
  </si>
  <si>
    <t>T012</t>
  </si>
  <si>
    <t>OLC1</t>
  </si>
  <si>
    <t>OLC2</t>
  </si>
  <si>
    <t>Algal Ops</t>
  </si>
  <si>
    <t>L</t>
  </si>
  <si>
    <t>Lidar</t>
  </si>
  <si>
    <t>?</t>
  </si>
  <si>
    <t>Canada Gage</t>
  </si>
  <si>
    <t>Delta Gage</t>
  </si>
  <si>
    <t>X L</t>
  </si>
  <si>
    <t>Miers_Outlet</t>
  </si>
  <si>
    <t>X L (SP)</t>
  </si>
  <si>
    <t>L.csv</t>
  </si>
  <si>
    <t>X(newT) L</t>
  </si>
  <si>
    <t>Miers Outlet</t>
  </si>
  <si>
    <t>yirgacheffe</t>
  </si>
  <si>
    <t xml:space="preserve">Google Earth says BM elevations are wrong. </t>
  </si>
  <si>
    <t>south/east BM: 77.62344, 163.17937</t>
  </si>
  <si>
    <t>north/west BM: 77.62292, 163.17812</t>
  </si>
  <si>
    <t>New BM in 1112? Tyler?</t>
  </si>
  <si>
    <t>East 1</t>
  </si>
  <si>
    <t>West 2</t>
  </si>
  <si>
    <t>Contour in Alger?</t>
  </si>
  <si>
    <t>14/15</t>
  </si>
  <si>
    <t>Matlab Run</t>
  </si>
  <si>
    <t>Write Description Thesis</t>
  </si>
  <si>
    <t>Not doing because of lack of Algal ops data within a decade</t>
  </si>
  <si>
    <t>Requires Algae be fixed and contours added</t>
  </si>
  <si>
    <t>And everything plotted for Diane</t>
  </si>
  <si>
    <t>Need to def fix 9394</t>
  </si>
  <si>
    <t>and then any other algal problems</t>
  </si>
  <si>
    <t>Hillshade</t>
  </si>
  <si>
    <t>Contour Extracted</t>
  </si>
  <si>
    <t>Algae Data</t>
  </si>
  <si>
    <t>Have Lidar</t>
  </si>
  <si>
    <t>Stream flow</t>
  </si>
  <si>
    <t>AFDM</t>
  </si>
  <si>
    <t>Canada</t>
  </si>
  <si>
    <t xml:space="preserve">Lidar is corrupted. Off by 100+ meters north. Don't have time to fix. </t>
  </si>
  <si>
    <t>ish</t>
  </si>
  <si>
    <t>X**L</t>
  </si>
  <si>
    <t>* = less than 20 survey points</t>
  </si>
  <si>
    <t>** =Survey completed but data missing</t>
  </si>
  <si>
    <t>X L**</t>
  </si>
  <si>
    <t>L**</t>
  </si>
  <si>
    <t>X**</t>
  </si>
  <si>
    <t>*** = Data corrupt or year unknown</t>
  </si>
  <si>
    <t>L***</t>
  </si>
  <si>
    <t>Survey Conducted</t>
  </si>
  <si>
    <t>Lidar Scan</t>
  </si>
  <si>
    <t>L**?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</si>
</sst>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3" xfId="0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4" xfId="0" applyBorder="1"/>
    <xf numFmtId="0" fontId="0" fillId="0" borderId="2" xfId="0" applyBorder="1"/>
    <xf numFmtId="16" fontId="1" fillId="0" borderId="4" xfId="0" quotePrefix="1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4" fillId="0" borderId="0" xfId="0" applyFont="1" applyBorder="1"/>
    <xf numFmtId="0" fontId="4" fillId="0" borderId="0" xfId="0" applyFo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0" xfId="0" applyAlignment="1">
      <alignment textRotation="45"/>
    </xf>
    <xf numFmtId="0" fontId="0" fillId="0" borderId="2" xfId="0" applyBorder="1" applyAlignment="1">
      <alignment textRotation="45"/>
    </xf>
    <xf numFmtId="0" fontId="4" fillId="0" borderId="2" xfId="0" applyFont="1" applyBorder="1" applyAlignment="1">
      <alignment textRotation="45"/>
    </xf>
    <xf numFmtId="0" fontId="4" fillId="0" borderId="2" xfId="0" applyFont="1" applyBorder="1"/>
    <xf numFmtId="0" fontId="0" fillId="0" borderId="2" xfId="0" applyFill="1" applyBorder="1"/>
    <xf numFmtId="0" fontId="1" fillId="0" borderId="6" xfId="0" quotePrefix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" fontId="1" fillId="0" borderId="7" xfId="0" quotePrefix="1" applyNumberFormat="1" applyFont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 applyAlignment="1">
      <alignment textRotation="45" wrapText="1"/>
    </xf>
    <xf numFmtId="0" fontId="0" fillId="0" borderId="2" xfId="0" applyBorder="1" applyAlignment="1">
      <alignment textRotation="45" wrapText="1"/>
    </xf>
    <xf numFmtId="0" fontId="0" fillId="0" borderId="0" xfId="0" applyAlignment="1">
      <alignment textRotation="45" wrapText="1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2" fontId="0" fillId="0" borderId="0" xfId="0" applyNumberFormat="1"/>
    <xf numFmtId="0" fontId="4" fillId="3" borderId="3" xfId="0" applyFont="1" applyFill="1" applyBorder="1"/>
    <xf numFmtId="0" fontId="1" fillId="3" borderId="2" xfId="0" quotePrefix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2" xfId="0" quotePrefix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0" fontId="0" fillId="3" borderId="3" xfId="0" applyFill="1" applyBorder="1"/>
    <xf numFmtId="0" fontId="4" fillId="0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0" fillId="0" borderId="0" xfId="0" applyNumberFormat="1" applyBorder="1" applyAlignment="1">
      <alignment horizontal="center"/>
    </xf>
    <xf numFmtId="1" fontId="0" fillId="0" borderId="0" xfId="0" applyNumberFormat="1" applyFill="1" applyBorder="1"/>
    <xf numFmtId="49" fontId="0" fillId="0" borderId="2" xfId="0" applyNumberFormat="1" applyBorder="1" applyAlignment="1">
      <alignment horizontal="center"/>
    </xf>
    <xf numFmtId="0" fontId="5" fillId="0" borderId="2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20" xfId="0" applyFont="1" applyBorder="1"/>
    <xf numFmtId="0" fontId="4" fillId="0" borderId="12" xfId="0" applyFont="1" applyBorder="1"/>
    <xf numFmtId="0" fontId="4" fillId="0" borderId="22" xfId="0" applyFont="1" applyBorder="1"/>
    <xf numFmtId="0" fontId="4" fillId="0" borderId="13" xfId="0" applyFont="1" applyBorder="1"/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23" xfId="0" applyBorder="1"/>
    <xf numFmtId="2" fontId="0" fillId="0" borderId="20" xfId="0" applyNumberFormat="1" applyBorder="1"/>
    <xf numFmtId="2" fontId="0" fillId="0" borderId="12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13" xfId="0" applyNumberFormat="1" applyBorder="1"/>
    <xf numFmtId="2" fontId="0" fillId="0" borderId="23" xfId="0" applyNumberFormat="1" applyBorder="1"/>
    <xf numFmtId="0" fontId="0" fillId="0" borderId="18" xfId="0" applyBorder="1"/>
    <xf numFmtId="0" fontId="0" fillId="0" borderId="26" xfId="0" applyFill="1" applyBorder="1" applyAlignment="1">
      <alignment horizontal="center"/>
    </xf>
    <xf numFmtId="0" fontId="0" fillId="0" borderId="19" xfId="0" applyBorder="1"/>
    <xf numFmtId="164" fontId="0" fillId="0" borderId="0" xfId="0" applyNumberFormat="1" applyBorder="1"/>
    <xf numFmtId="0" fontId="0" fillId="4" borderId="2" xfId="0" applyFill="1" applyBorder="1"/>
    <xf numFmtId="0" fontId="0" fillId="5" borderId="2" xfId="0" applyFill="1" applyBorder="1"/>
    <xf numFmtId="0" fontId="4" fillId="0" borderId="2" xfId="0" applyFont="1" applyFill="1" applyBorder="1" applyAlignment="1">
      <alignment textRotation="45"/>
    </xf>
    <xf numFmtId="0" fontId="4" fillId="4" borderId="3" xfId="0" applyFont="1" applyFill="1" applyBorder="1"/>
    <xf numFmtId="0" fontId="0" fillId="4" borderId="3" xfId="0" applyFill="1" applyBorder="1"/>
    <xf numFmtId="0" fontId="0" fillId="0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left"/>
    </xf>
    <xf numFmtId="49" fontId="0" fillId="0" borderId="1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6" borderId="3" xfId="0" applyFont="1" applyFill="1" applyBorder="1"/>
    <xf numFmtId="0" fontId="1" fillId="6" borderId="2" xfId="0" applyFont="1" applyFill="1" applyBorder="1" applyAlignment="1">
      <alignment horizontal="center"/>
    </xf>
    <xf numFmtId="0" fontId="0" fillId="6" borderId="3" xfId="0" applyFill="1" applyBorder="1"/>
    <xf numFmtId="0" fontId="1" fillId="6" borderId="14" xfId="0" applyFont="1" applyFill="1" applyBorder="1" applyAlignment="1">
      <alignment horizontal="center"/>
    </xf>
    <xf numFmtId="0" fontId="0" fillId="6" borderId="0" xfId="0" applyFill="1"/>
    <xf numFmtId="0" fontId="4" fillId="6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tabSelected="1" topLeftCell="A23" zoomScaleNormal="100" workbookViewId="0">
      <selection activeCell="N30" sqref="N30:N45"/>
    </sheetView>
  </sheetViews>
  <sheetFormatPr defaultRowHeight="12.75" x14ac:dyDescent="0.2"/>
  <cols>
    <col min="1" max="1" width="23.5703125" customWidth="1"/>
    <col min="10" max="10" width="10.140625" bestFit="1" customWidth="1"/>
    <col min="14" max="14" width="13.28515625" bestFit="1" customWidth="1"/>
    <col min="15" max="15" width="13.42578125" bestFit="1" customWidth="1"/>
  </cols>
  <sheetData>
    <row r="1" spans="1:7" hidden="1" x14ac:dyDescent="0.2">
      <c r="A1" s="1" t="s">
        <v>0</v>
      </c>
    </row>
    <row r="2" spans="1:7" hidden="1" x14ac:dyDescent="0.2">
      <c r="F2" s="11" t="s">
        <v>27</v>
      </c>
    </row>
    <row r="3" spans="1:7" hidden="1" x14ac:dyDescent="0.2">
      <c r="A3" s="4" t="s">
        <v>15</v>
      </c>
      <c r="B3" s="2" t="s">
        <v>19</v>
      </c>
      <c r="C3" s="3" t="s">
        <v>20</v>
      </c>
      <c r="D3" s="3" t="s">
        <v>25</v>
      </c>
      <c r="E3" s="10" t="s">
        <v>26</v>
      </c>
      <c r="F3" s="11">
        <v>2011</v>
      </c>
    </row>
    <row r="4" spans="1:7" hidden="1" x14ac:dyDescent="0.2">
      <c r="A4" s="5" t="s">
        <v>1</v>
      </c>
      <c r="B4" s="13" t="s">
        <v>16</v>
      </c>
      <c r="C4" s="13"/>
      <c r="D4" s="13" t="s">
        <v>16</v>
      </c>
      <c r="E4" s="13" t="s">
        <v>16</v>
      </c>
      <c r="F4" s="14" t="s">
        <v>16</v>
      </c>
      <c r="G4">
        <v>5</v>
      </c>
    </row>
    <row r="5" spans="1:7" hidden="1" x14ac:dyDescent="0.2">
      <c r="A5" s="5" t="s">
        <v>2</v>
      </c>
      <c r="B5" s="13" t="s">
        <v>16</v>
      </c>
      <c r="C5" s="13"/>
      <c r="D5" s="13" t="s">
        <v>16</v>
      </c>
      <c r="E5" s="13" t="s">
        <v>16</v>
      </c>
      <c r="F5" s="14"/>
      <c r="G5">
        <v>2</v>
      </c>
    </row>
    <row r="6" spans="1:7" hidden="1" x14ac:dyDescent="0.2">
      <c r="A6" s="5" t="s">
        <v>3</v>
      </c>
      <c r="B6" s="13" t="s">
        <v>16</v>
      </c>
      <c r="C6" s="13"/>
      <c r="D6" s="13" t="s">
        <v>16</v>
      </c>
      <c r="E6" s="13" t="s">
        <v>16</v>
      </c>
      <c r="F6" s="14" t="s">
        <v>16</v>
      </c>
    </row>
    <row r="7" spans="1:7" hidden="1" x14ac:dyDescent="0.2">
      <c r="A7" s="5" t="s">
        <v>4</v>
      </c>
      <c r="B7" s="13" t="s">
        <v>17</v>
      </c>
      <c r="C7" s="13"/>
      <c r="D7" s="13"/>
      <c r="E7" s="13" t="s">
        <v>16</v>
      </c>
      <c r="F7" s="9"/>
    </row>
    <row r="8" spans="1:7" hidden="1" x14ac:dyDescent="0.2">
      <c r="A8" s="5" t="s">
        <v>5</v>
      </c>
      <c r="B8" s="13" t="s">
        <v>16</v>
      </c>
      <c r="C8" s="13" t="s">
        <v>16</v>
      </c>
      <c r="D8" s="13" t="s">
        <v>16</v>
      </c>
      <c r="E8" s="13" t="s">
        <v>16</v>
      </c>
      <c r="F8" s="14" t="s">
        <v>16</v>
      </c>
    </row>
    <row r="9" spans="1:7" hidden="1" x14ac:dyDescent="0.2">
      <c r="A9" s="5" t="s">
        <v>23</v>
      </c>
      <c r="B9" s="13" t="s">
        <v>16</v>
      </c>
      <c r="C9" s="13"/>
      <c r="D9" s="13"/>
      <c r="E9" s="13"/>
      <c r="F9" s="9"/>
    </row>
    <row r="10" spans="1:7" hidden="1" x14ac:dyDescent="0.2">
      <c r="A10" s="5" t="s">
        <v>6</v>
      </c>
      <c r="B10" s="15" t="s">
        <v>16</v>
      </c>
      <c r="C10" s="15"/>
      <c r="D10" s="15" t="s">
        <v>16</v>
      </c>
      <c r="E10" s="15" t="s">
        <v>16</v>
      </c>
      <c r="F10" s="15" t="s">
        <v>16</v>
      </c>
      <c r="G10">
        <v>3</v>
      </c>
    </row>
    <row r="11" spans="1:7" hidden="1" x14ac:dyDescent="0.2">
      <c r="A11" s="5" t="s">
        <v>24</v>
      </c>
      <c r="B11" s="13"/>
      <c r="C11" s="13"/>
      <c r="D11" s="13" t="s">
        <v>16</v>
      </c>
      <c r="E11" s="13"/>
      <c r="F11" s="9"/>
    </row>
    <row r="12" spans="1:7" hidden="1" x14ac:dyDescent="0.2">
      <c r="A12" s="5" t="s">
        <v>7</v>
      </c>
      <c r="B12" s="15" t="s">
        <v>16</v>
      </c>
      <c r="C12" s="15" t="s">
        <v>16</v>
      </c>
      <c r="D12" s="15" t="s">
        <v>16</v>
      </c>
      <c r="E12" s="15" t="s">
        <v>16</v>
      </c>
      <c r="F12" s="15" t="s">
        <v>16</v>
      </c>
      <c r="G12">
        <v>4</v>
      </c>
    </row>
    <row r="13" spans="1:7" hidden="1" x14ac:dyDescent="0.2">
      <c r="A13" s="5" t="s">
        <v>8</v>
      </c>
      <c r="B13" s="13" t="s">
        <v>16</v>
      </c>
      <c r="C13" s="13"/>
      <c r="D13" s="13"/>
      <c r="E13" s="13"/>
      <c r="F13" s="9"/>
    </row>
    <row r="14" spans="1:7" hidden="1" x14ac:dyDescent="0.2">
      <c r="A14" s="5" t="s">
        <v>9</v>
      </c>
      <c r="B14" s="13" t="s">
        <v>16</v>
      </c>
      <c r="C14" s="13"/>
      <c r="D14" s="13" t="s">
        <v>16</v>
      </c>
      <c r="E14" s="13" t="s">
        <v>16</v>
      </c>
      <c r="F14" s="9"/>
      <c r="G14">
        <v>6</v>
      </c>
    </row>
    <row r="15" spans="1:7" hidden="1" x14ac:dyDescent="0.2">
      <c r="A15" s="5" t="s">
        <v>10</v>
      </c>
      <c r="B15" s="13" t="s">
        <v>16</v>
      </c>
      <c r="C15" s="13"/>
      <c r="D15" s="13" t="s">
        <v>16</v>
      </c>
      <c r="E15" s="13" t="s">
        <v>16</v>
      </c>
      <c r="F15" s="9"/>
    </row>
    <row r="16" spans="1:7" hidden="1" x14ac:dyDescent="0.2">
      <c r="A16" s="5" t="s">
        <v>11</v>
      </c>
      <c r="B16" s="13" t="s">
        <v>17</v>
      </c>
      <c r="C16" s="13" t="s">
        <v>16</v>
      </c>
      <c r="D16" s="13" t="s">
        <v>16</v>
      </c>
      <c r="E16" s="13" t="s">
        <v>16</v>
      </c>
      <c r="F16" s="9"/>
      <c r="G16">
        <v>1</v>
      </c>
    </row>
    <row r="17" spans="1:15" hidden="1" x14ac:dyDescent="0.2">
      <c r="A17" s="5" t="s">
        <v>12</v>
      </c>
      <c r="B17" s="13" t="s">
        <v>16</v>
      </c>
      <c r="C17" s="13"/>
      <c r="D17" s="13" t="s">
        <v>16</v>
      </c>
      <c r="E17" s="13"/>
      <c r="F17" s="14" t="s">
        <v>16</v>
      </c>
    </row>
    <row r="18" spans="1:15" hidden="1" x14ac:dyDescent="0.2">
      <c r="A18" s="5" t="s">
        <v>13</v>
      </c>
      <c r="B18" s="13" t="s">
        <v>17</v>
      </c>
      <c r="C18" s="13"/>
      <c r="D18" s="13" t="s">
        <v>16</v>
      </c>
      <c r="E18" s="13"/>
      <c r="F18" s="9"/>
    </row>
    <row r="19" spans="1:15" hidden="1" x14ac:dyDescent="0.2">
      <c r="A19" s="5" t="s">
        <v>14</v>
      </c>
      <c r="B19" s="13" t="s">
        <v>17</v>
      </c>
      <c r="C19" s="13"/>
      <c r="D19" s="13" t="s">
        <v>16</v>
      </c>
      <c r="E19" s="13"/>
      <c r="F19" s="9"/>
    </row>
    <row r="20" spans="1:15" hidden="1" x14ac:dyDescent="0.2">
      <c r="A20" s="5" t="s">
        <v>21</v>
      </c>
      <c r="B20" s="13"/>
      <c r="C20" s="13" t="s">
        <v>16</v>
      </c>
      <c r="D20" s="13" t="s">
        <v>16</v>
      </c>
      <c r="E20" s="13"/>
      <c r="F20" s="9"/>
    </row>
    <row r="21" spans="1:15" hidden="1" x14ac:dyDescent="0.2">
      <c r="A21" s="9"/>
      <c r="B21" s="6" t="s">
        <v>18</v>
      </c>
      <c r="C21" s="7"/>
      <c r="D21" s="7"/>
      <c r="E21" s="8"/>
    </row>
    <row r="22" spans="1:15" hidden="1" x14ac:dyDescent="0.2"/>
    <row r="25" spans="1:15" x14ac:dyDescent="0.2">
      <c r="A25" s="1" t="s">
        <v>28</v>
      </c>
      <c r="B25" s="13" t="s">
        <v>16</v>
      </c>
      <c r="C25" s="22" t="s">
        <v>123</v>
      </c>
    </row>
    <row r="26" spans="1:15" x14ac:dyDescent="0.2">
      <c r="B26" s="13" t="s">
        <v>124</v>
      </c>
      <c r="C26" s="22" t="s">
        <v>125</v>
      </c>
      <c r="G26" s="11" t="s">
        <v>27</v>
      </c>
    </row>
    <row r="27" spans="1:15" x14ac:dyDescent="0.2">
      <c r="A27" s="4" t="s">
        <v>15</v>
      </c>
      <c r="B27" s="36" t="s">
        <v>19</v>
      </c>
      <c r="C27" s="37" t="s">
        <v>38</v>
      </c>
      <c r="D27" s="37" t="s">
        <v>22</v>
      </c>
      <c r="E27" s="37" t="s">
        <v>25</v>
      </c>
      <c r="F27" s="38" t="s">
        <v>26</v>
      </c>
      <c r="G27" s="39" t="s">
        <v>37</v>
      </c>
      <c r="H27" s="40" t="s">
        <v>36</v>
      </c>
      <c r="I27" s="40" t="s">
        <v>30</v>
      </c>
      <c r="J27" s="41" t="s">
        <v>29</v>
      </c>
      <c r="K27" s="41" t="s">
        <v>31</v>
      </c>
      <c r="L27" s="42" t="s">
        <v>32</v>
      </c>
      <c r="M27" s="42" t="s">
        <v>143</v>
      </c>
    </row>
    <row r="28" spans="1:15" x14ac:dyDescent="0.2">
      <c r="A28" s="58" t="s">
        <v>65</v>
      </c>
      <c r="B28" s="59"/>
      <c r="C28" s="60"/>
      <c r="D28" s="60"/>
      <c r="E28" s="60"/>
      <c r="F28" s="61"/>
      <c r="G28" s="62"/>
      <c r="H28" s="62"/>
      <c r="I28" s="62"/>
      <c r="J28" s="65" t="s">
        <v>131</v>
      </c>
      <c r="K28" s="62"/>
      <c r="L28" s="62" t="s">
        <v>16</v>
      </c>
      <c r="M28" s="62"/>
    </row>
    <row r="29" spans="1:15" x14ac:dyDescent="0.2">
      <c r="A29" s="5" t="s">
        <v>1</v>
      </c>
      <c r="B29" s="13" t="s">
        <v>16</v>
      </c>
      <c r="C29" s="13"/>
      <c r="D29" s="13" t="s">
        <v>16</v>
      </c>
      <c r="E29" s="13" t="s">
        <v>16</v>
      </c>
      <c r="F29" s="13" t="s">
        <v>16</v>
      </c>
      <c r="G29" s="13"/>
      <c r="H29" s="13"/>
      <c r="I29" s="14" t="s">
        <v>124</v>
      </c>
      <c r="J29" s="13"/>
      <c r="K29" s="13"/>
      <c r="L29" s="13"/>
      <c r="M29" s="13"/>
    </row>
    <row r="30" spans="1:15" x14ac:dyDescent="0.2">
      <c r="A30" s="63" t="s">
        <v>2</v>
      </c>
      <c r="B30" s="60" t="s">
        <v>16</v>
      </c>
      <c r="C30" s="60"/>
      <c r="D30" s="60"/>
      <c r="E30" s="60" t="s">
        <v>16</v>
      </c>
      <c r="F30" s="60" t="s">
        <v>16</v>
      </c>
      <c r="G30" s="60"/>
      <c r="H30" s="60"/>
      <c r="I30" s="60" t="s">
        <v>129</v>
      </c>
      <c r="J30" s="60" t="s">
        <v>16</v>
      </c>
      <c r="K30" s="60" t="s">
        <v>16</v>
      </c>
      <c r="L30" s="60" t="s">
        <v>16</v>
      </c>
      <c r="M30" s="60"/>
      <c r="N30" s="127"/>
      <c r="O30" s="17"/>
    </row>
    <row r="31" spans="1:15" x14ac:dyDescent="0.2">
      <c r="A31" s="5" t="s">
        <v>3</v>
      </c>
      <c r="B31" s="13" t="s">
        <v>16</v>
      </c>
      <c r="C31" s="13"/>
      <c r="D31" s="13"/>
      <c r="E31" s="13" t="s">
        <v>16</v>
      </c>
      <c r="F31" s="13" t="s">
        <v>16</v>
      </c>
      <c r="G31" s="13"/>
      <c r="H31" s="13"/>
      <c r="I31" s="14" t="s">
        <v>129</v>
      </c>
      <c r="J31" s="13" t="s">
        <v>16</v>
      </c>
      <c r="K31" s="13" t="s">
        <v>16</v>
      </c>
      <c r="L31" s="13" t="s">
        <v>129</v>
      </c>
      <c r="M31" s="13"/>
      <c r="N31" s="127"/>
      <c r="O31" s="17"/>
    </row>
    <row r="32" spans="1:15" x14ac:dyDescent="0.2">
      <c r="A32" s="63" t="s">
        <v>4</v>
      </c>
      <c r="B32" s="60" t="s">
        <v>17</v>
      </c>
      <c r="C32" s="60" t="s">
        <v>16</v>
      </c>
      <c r="D32" s="60"/>
      <c r="E32" s="60"/>
      <c r="F32" s="60" t="s">
        <v>16</v>
      </c>
      <c r="G32" s="60"/>
      <c r="H32" s="60"/>
      <c r="I32" s="60"/>
      <c r="J32" s="60"/>
      <c r="K32" s="60"/>
      <c r="L32" s="60"/>
      <c r="M32" s="60"/>
      <c r="N32" s="128"/>
      <c r="O32" s="17"/>
    </row>
    <row r="33" spans="1:15" x14ac:dyDescent="0.2">
      <c r="A33" s="12" t="s">
        <v>127</v>
      </c>
      <c r="B33" s="13" t="s">
        <v>16</v>
      </c>
      <c r="C33" s="13"/>
      <c r="D33" s="13"/>
      <c r="E33" s="13" t="s">
        <v>16</v>
      </c>
      <c r="F33" s="13" t="s">
        <v>16</v>
      </c>
      <c r="G33" s="13"/>
      <c r="H33" s="13" t="s">
        <v>124</v>
      </c>
      <c r="I33" s="14" t="s">
        <v>160</v>
      </c>
      <c r="J33" s="13" t="s">
        <v>16</v>
      </c>
      <c r="K33" s="13" t="s">
        <v>16</v>
      </c>
      <c r="L33" s="13" t="s">
        <v>16</v>
      </c>
      <c r="M33" s="13"/>
      <c r="N33" s="127"/>
      <c r="O33" s="17"/>
    </row>
    <row r="34" spans="1:15" x14ac:dyDescent="0.2">
      <c r="A34" s="58" t="s">
        <v>57</v>
      </c>
      <c r="B34" s="60"/>
      <c r="C34" s="60"/>
      <c r="D34" s="60"/>
      <c r="E34" s="60"/>
      <c r="F34" s="60"/>
      <c r="G34" s="60"/>
      <c r="H34" s="60"/>
      <c r="I34" s="60"/>
      <c r="J34" s="60"/>
      <c r="K34" s="60" t="s">
        <v>129</v>
      </c>
      <c r="L34" s="60" t="s">
        <v>16</v>
      </c>
      <c r="M34" s="60"/>
      <c r="N34" s="128"/>
      <c r="O34" s="17"/>
    </row>
    <row r="35" spans="1:15" x14ac:dyDescent="0.2">
      <c r="A35" s="124" t="s">
        <v>56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 t="s">
        <v>124</v>
      </c>
      <c r="M35" s="125"/>
      <c r="N35" s="128"/>
      <c r="O35" s="17"/>
    </row>
    <row r="36" spans="1:15" x14ac:dyDescent="0.2">
      <c r="A36" s="58" t="s">
        <v>128</v>
      </c>
      <c r="B36" s="60" t="s">
        <v>16</v>
      </c>
      <c r="C36" s="60"/>
      <c r="D36" s="60" t="s">
        <v>16</v>
      </c>
      <c r="E36" s="60" t="s">
        <v>16</v>
      </c>
      <c r="F36" s="60" t="s">
        <v>16</v>
      </c>
      <c r="G36" s="60"/>
      <c r="H36" s="60"/>
      <c r="I36" s="60" t="s">
        <v>16</v>
      </c>
      <c r="J36" s="60" t="s">
        <v>16</v>
      </c>
      <c r="K36" s="60" t="s">
        <v>16</v>
      </c>
      <c r="L36" s="60" t="s">
        <v>16</v>
      </c>
      <c r="M36" s="60" t="s">
        <v>170</v>
      </c>
      <c r="N36" s="128"/>
      <c r="O36" s="17"/>
    </row>
    <row r="37" spans="1:15" x14ac:dyDescent="0.2">
      <c r="A37" s="126" t="s">
        <v>6</v>
      </c>
      <c r="B37" s="125" t="s">
        <v>16</v>
      </c>
      <c r="C37" s="125"/>
      <c r="D37" s="125" t="s">
        <v>16</v>
      </c>
      <c r="E37" s="125" t="s">
        <v>16</v>
      </c>
      <c r="F37" s="125" t="s">
        <v>16</v>
      </c>
      <c r="G37" s="125"/>
      <c r="H37" s="125"/>
      <c r="I37" s="125" t="s">
        <v>129</v>
      </c>
      <c r="J37" s="125"/>
      <c r="K37" s="125" t="s">
        <v>16</v>
      </c>
      <c r="L37" s="125" t="s">
        <v>16</v>
      </c>
      <c r="M37" s="125"/>
      <c r="N37" s="127"/>
      <c r="O37" s="17"/>
    </row>
    <row r="38" spans="1:15" x14ac:dyDescent="0.2">
      <c r="A38" s="58" t="s">
        <v>35</v>
      </c>
      <c r="B38" s="60"/>
      <c r="C38" s="60"/>
      <c r="D38" s="60"/>
      <c r="E38" s="60"/>
      <c r="F38" s="60"/>
      <c r="G38" s="60"/>
      <c r="H38" s="60"/>
      <c r="I38" s="60"/>
      <c r="J38" s="60"/>
      <c r="K38" s="60" t="s">
        <v>132</v>
      </c>
      <c r="L38" s="60" t="s">
        <v>16</v>
      </c>
      <c r="M38" s="60"/>
      <c r="N38" s="128"/>
      <c r="O38" s="17"/>
    </row>
    <row r="39" spans="1:15" x14ac:dyDescent="0.2">
      <c r="A39" s="126" t="s">
        <v>7</v>
      </c>
      <c r="B39" s="125" t="s">
        <v>16</v>
      </c>
      <c r="C39" s="125" t="s">
        <v>16</v>
      </c>
      <c r="D39" s="125"/>
      <c r="E39" s="125" t="s">
        <v>16</v>
      </c>
      <c r="F39" s="125" t="s">
        <v>16</v>
      </c>
      <c r="G39" s="125"/>
      <c r="H39" s="125" t="s">
        <v>124</v>
      </c>
      <c r="I39" s="125" t="s">
        <v>163</v>
      </c>
      <c r="J39" s="125" t="s">
        <v>16</v>
      </c>
      <c r="K39" s="125" t="s">
        <v>16</v>
      </c>
      <c r="L39" s="125" t="s">
        <v>129</v>
      </c>
      <c r="M39" s="125"/>
      <c r="N39" s="127"/>
      <c r="O39" s="17"/>
    </row>
    <row r="40" spans="1:15" x14ac:dyDescent="0.2">
      <c r="A40" s="63" t="s">
        <v>8</v>
      </c>
      <c r="B40" s="60" t="s">
        <v>16</v>
      </c>
      <c r="C40" s="60"/>
      <c r="D40" s="60" t="s">
        <v>16</v>
      </c>
      <c r="E40" s="60"/>
      <c r="F40" s="60" t="s">
        <v>17</v>
      </c>
      <c r="G40" s="60"/>
      <c r="H40" s="60"/>
      <c r="I40" s="60"/>
      <c r="J40" s="60"/>
      <c r="K40" s="60"/>
      <c r="L40" s="60"/>
      <c r="M40" s="60"/>
      <c r="N40" s="128"/>
      <c r="O40" s="17"/>
    </row>
    <row r="41" spans="1:15" x14ac:dyDescent="0.2">
      <c r="A41" s="126" t="s">
        <v>9</v>
      </c>
      <c r="B41" s="125" t="s">
        <v>16</v>
      </c>
      <c r="C41" s="125"/>
      <c r="D41" s="125" t="s">
        <v>16</v>
      </c>
      <c r="E41" s="125" t="s">
        <v>16</v>
      </c>
      <c r="F41" s="125" t="s">
        <v>16</v>
      </c>
      <c r="G41" s="125"/>
      <c r="H41" s="125" t="s">
        <v>167</v>
      </c>
      <c r="I41" s="125"/>
      <c r="J41" s="125"/>
      <c r="K41" s="125" t="s">
        <v>132</v>
      </c>
      <c r="L41" s="125" t="s">
        <v>16</v>
      </c>
      <c r="M41" s="125"/>
      <c r="N41" s="127"/>
      <c r="O41" s="17"/>
    </row>
    <row r="42" spans="1:15" x14ac:dyDescent="0.2">
      <c r="A42" s="63" t="s">
        <v>10</v>
      </c>
      <c r="B42" s="60" t="s">
        <v>16</v>
      </c>
      <c r="C42" s="60"/>
      <c r="D42" s="60" t="s">
        <v>16</v>
      </c>
      <c r="E42" s="60" t="s">
        <v>16</v>
      </c>
      <c r="F42" s="60" t="s">
        <v>16</v>
      </c>
      <c r="G42" s="60"/>
      <c r="H42" s="60"/>
      <c r="I42" s="60"/>
      <c r="J42" s="60" t="s">
        <v>133</v>
      </c>
      <c r="K42" s="60" t="s">
        <v>16</v>
      </c>
      <c r="L42" s="60"/>
      <c r="M42" s="60"/>
      <c r="N42" s="129"/>
      <c r="O42" s="17"/>
    </row>
    <row r="43" spans="1:15" x14ac:dyDescent="0.2">
      <c r="A43" s="124" t="s">
        <v>134</v>
      </c>
      <c r="B43" s="125"/>
      <c r="C43" s="125"/>
      <c r="D43" s="125"/>
      <c r="E43" s="125"/>
      <c r="F43" s="125"/>
      <c r="G43" s="125"/>
      <c r="H43" s="125"/>
      <c r="I43" s="125"/>
      <c r="J43" s="125" t="s">
        <v>129</v>
      </c>
      <c r="K43" s="125"/>
      <c r="L43" s="125" t="s">
        <v>16</v>
      </c>
      <c r="M43" s="125"/>
      <c r="N43" s="128"/>
      <c r="O43" s="17"/>
    </row>
    <row r="44" spans="1:15" x14ac:dyDescent="0.2">
      <c r="A44" s="63" t="s">
        <v>11</v>
      </c>
      <c r="B44" s="60" t="s">
        <v>17</v>
      </c>
      <c r="C44" s="60" t="s">
        <v>16</v>
      </c>
      <c r="D44" s="60" t="s">
        <v>16</v>
      </c>
      <c r="E44" s="60" t="s">
        <v>16</v>
      </c>
      <c r="F44" s="60" t="s">
        <v>16</v>
      </c>
      <c r="G44" s="60"/>
      <c r="H44" s="60"/>
      <c r="I44" s="60" t="s">
        <v>124</v>
      </c>
      <c r="J44" s="60"/>
      <c r="K44" s="60"/>
      <c r="L44" s="60"/>
      <c r="M44" s="60"/>
      <c r="N44" s="128"/>
      <c r="O44" s="17"/>
    </row>
    <row r="45" spans="1:15" x14ac:dyDescent="0.2">
      <c r="A45" s="126" t="s">
        <v>12</v>
      </c>
      <c r="B45" s="125" t="s">
        <v>16</v>
      </c>
      <c r="C45" s="125"/>
      <c r="D45" s="125"/>
      <c r="E45" s="125" t="s">
        <v>16</v>
      </c>
      <c r="F45" s="125" t="s">
        <v>165</v>
      </c>
      <c r="G45" s="125" t="s">
        <v>164</v>
      </c>
      <c r="H45" s="125" t="s">
        <v>164</v>
      </c>
      <c r="I45" s="125" t="s">
        <v>129</v>
      </c>
      <c r="J45" s="125" t="s">
        <v>16</v>
      </c>
      <c r="K45" s="125" t="s">
        <v>16</v>
      </c>
      <c r="L45" s="125" t="s">
        <v>16</v>
      </c>
      <c r="M45" s="125"/>
      <c r="N45" s="127"/>
      <c r="O45" s="17"/>
    </row>
    <row r="46" spans="1:15" x14ac:dyDescent="0.2">
      <c r="A46" s="58" t="s">
        <v>67</v>
      </c>
      <c r="B46" s="60" t="s">
        <v>17</v>
      </c>
      <c r="C46" s="60"/>
      <c r="D46" s="60"/>
      <c r="E46" s="60" t="s">
        <v>16</v>
      </c>
      <c r="F46" s="60" t="s">
        <v>16</v>
      </c>
      <c r="G46" s="60"/>
      <c r="H46" s="60" t="s">
        <v>124</v>
      </c>
      <c r="I46" s="60"/>
      <c r="J46" s="60" t="s">
        <v>129</v>
      </c>
      <c r="K46" s="60" t="s">
        <v>16</v>
      </c>
      <c r="L46" s="60" t="s">
        <v>16</v>
      </c>
      <c r="M46" s="60"/>
      <c r="O46" s="17"/>
    </row>
    <row r="47" spans="1:15" x14ac:dyDescent="0.2">
      <c r="A47" s="126" t="s">
        <v>14</v>
      </c>
      <c r="B47" s="125" t="s">
        <v>17</v>
      </c>
      <c r="C47" s="125"/>
      <c r="D47" s="125"/>
      <c r="E47" s="125" t="s">
        <v>16</v>
      </c>
      <c r="F47" s="125" t="s">
        <v>17</v>
      </c>
      <c r="G47" s="125" t="s">
        <v>167</v>
      </c>
      <c r="H47" s="125"/>
      <c r="I47" s="125"/>
      <c r="J47" s="125"/>
      <c r="K47" s="125"/>
      <c r="L47" s="125" t="s">
        <v>124</v>
      </c>
      <c r="M47" s="125"/>
    </row>
    <row r="48" spans="1:15" x14ac:dyDescent="0.2">
      <c r="A48" s="58" t="s">
        <v>39</v>
      </c>
      <c r="B48" s="60"/>
      <c r="C48" s="60"/>
      <c r="D48" s="60"/>
      <c r="E48" s="60"/>
      <c r="F48" s="60"/>
      <c r="G48" s="60"/>
      <c r="H48" s="60" t="s">
        <v>124</v>
      </c>
      <c r="I48" s="60"/>
      <c r="J48" s="60"/>
      <c r="K48" s="60"/>
      <c r="L48" s="60"/>
      <c r="M48" s="60"/>
    </row>
    <row r="49" spans="1:13" x14ac:dyDescent="0.2">
      <c r="A49" s="126" t="s">
        <v>21</v>
      </c>
      <c r="B49" s="125"/>
      <c r="C49" s="125" t="s">
        <v>16</v>
      </c>
      <c r="D49" s="125"/>
      <c r="E49" s="125" t="s">
        <v>16</v>
      </c>
      <c r="F49" s="125" t="s">
        <v>16</v>
      </c>
      <c r="G49" s="125"/>
      <c r="H49" s="125"/>
      <c r="I49" s="125"/>
      <c r="J49" s="125"/>
      <c r="K49" s="125"/>
      <c r="L49" s="125"/>
      <c r="M49" s="125"/>
    </row>
    <row r="50" spans="1:13" x14ac:dyDescent="0.2">
      <c r="A50" s="17"/>
      <c r="B50" s="18" t="s">
        <v>16</v>
      </c>
      <c r="C50" s="21" t="s">
        <v>168</v>
      </c>
      <c r="D50" s="117"/>
      <c r="E50" s="117" t="s">
        <v>161</v>
      </c>
      <c r="F50" s="17"/>
    </row>
    <row r="51" spans="1:13" x14ac:dyDescent="0.2">
      <c r="A51" s="17"/>
      <c r="B51" s="18" t="s">
        <v>124</v>
      </c>
      <c r="C51" s="21" t="s">
        <v>169</v>
      </c>
      <c r="D51" s="117"/>
      <c r="E51" s="117" t="s">
        <v>162</v>
      </c>
      <c r="F51" s="17"/>
    </row>
    <row r="52" spans="1:13" x14ac:dyDescent="0.2">
      <c r="A52" s="17"/>
      <c r="B52" s="117"/>
      <c r="C52" s="17"/>
      <c r="D52" s="117"/>
      <c r="E52" s="117" t="s">
        <v>166</v>
      </c>
      <c r="F52" s="17"/>
    </row>
    <row r="53" spans="1:13" x14ac:dyDescent="0.2">
      <c r="A53" s="17"/>
      <c r="B53" s="17"/>
      <c r="C53" s="17"/>
      <c r="D53" s="17"/>
      <c r="E53" s="17"/>
      <c r="F53" s="17"/>
    </row>
  </sheetData>
  <phoneticPr fontId="2" type="noConversion"/>
  <pageMargins left="0.25" right="0.25" top="0.75" bottom="0.75" header="0.3" footer="0.3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4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40" sqref="C40"/>
    </sheetView>
  </sheetViews>
  <sheetFormatPr defaultRowHeight="12.75" x14ac:dyDescent="0.2"/>
  <cols>
    <col min="1" max="1" width="17.7109375" bestFit="1" customWidth="1"/>
    <col min="2" max="2" width="17.7109375" customWidth="1"/>
    <col min="3" max="3" width="11" bestFit="1" customWidth="1"/>
    <col min="4" max="4" width="12" bestFit="1" customWidth="1"/>
    <col min="5" max="5" width="9.42578125" bestFit="1" customWidth="1"/>
    <col min="6" max="6" width="10" bestFit="1" customWidth="1"/>
    <col min="7" max="7" width="11" bestFit="1" customWidth="1"/>
    <col min="9" max="9" width="10" bestFit="1" customWidth="1"/>
    <col min="10" max="10" width="11.5703125" bestFit="1" customWidth="1"/>
    <col min="12" max="12" width="10.28515625" bestFit="1" customWidth="1"/>
  </cols>
  <sheetData>
    <row r="1" spans="1:21" x14ac:dyDescent="0.2">
      <c r="A1" s="17" t="s">
        <v>41</v>
      </c>
      <c r="B1" s="17"/>
      <c r="C1" s="118" t="s">
        <v>46</v>
      </c>
      <c r="D1" s="119"/>
      <c r="E1" s="120"/>
      <c r="F1" s="121">
        <v>9394</v>
      </c>
      <c r="G1" s="122"/>
      <c r="H1" s="123"/>
      <c r="I1" s="118">
        <v>2000</v>
      </c>
      <c r="J1" s="119"/>
      <c r="K1" s="120"/>
      <c r="L1" s="118" t="s">
        <v>42</v>
      </c>
      <c r="M1" s="119"/>
      <c r="N1" s="120"/>
      <c r="O1" s="118">
        <v>1112</v>
      </c>
      <c r="P1" s="119"/>
      <c r="Q1" s="120"/>
      <c r="R1" s="118">
        <v>1213</v>
      </c>
      <c r="S1" s="119"/>
      <c r="T1" s="120"/>
      <c r="U1" s="68"/>
    </row>
    <row r="2" spans="1:21" ht="13.5" thickBot="1" x14ac:dyDescent="0.25">
      <c r="A2" s="16" t="s">
        <v>15</v>
      </c>
      <c r="B2" s="16" t="s">
        <v>50</v>
      </c>
      <c r="C2" s="18" t="s">
        <v>43</v>
      </c>
      <c r="D2" s="18" t="s">
        <v>44</v>
      </c>
      <c r="E2" s="11" t="s">
        <v>45</v>
      </c>
      <c r="F2" s="11" t="s">
        <v>47</v>
      </c>
      <c r="G2" s="11" t="s">
        <v>48</v>
      </c>
      <c r="H2" s="11" t="s">
        <v>49</v>
      </c>
      <c r="I2" s="11" t="s">
        <v>47</v>
      </c>
      <c r="J2" s="11" t="s">
        <v>48</v>
      </c>
      <c r="K2" s="11" t="s">
        <v>49</v>
      </c>
      <c r="L2" s="11" t="s">
        <v>47</v>
      </c>
      <c r="M2" s="11" t="s">
        <v>48</v>
      </c>
      <c r="N2" s="11" t="s">
        <v>49</v>
      </c>
      <c r="O2" s="11" t="s">
        <v>47</v>
      </c>
      <c r="P2" s="11" t="s">
        <v>48</v>
      </c>
      <c r="Q2" s="11" t="s">
        <v>49</v>
      </c>
      <c r="R2" s="11" t="s">
        <v>47</v>
      </c>
      <c r="S2" s="11" t="s">
        <v>48</v>
      </c>
      <c r="T2" s="11" t="s">
        <v>49</v>
      </c>
    </row>
    <row r="3" spans="1:21" x14ac:dyDescent="0.2">
      <c r="A3" s="21" t="s">
        <v>66</v>
      </c>
      <c r="B3" s="18">
        <v>1</v>
      </c>
      <c r="C3" s="43"/>
      <c r="D3" s="43"/>
      <c r="E3" s="64"/>
      <c r="F3" s="82">
        <v>470879</v>
      </c>
      <c r="G3" s="83">
        <v>1329697</v>
      </c>
      <c r="H3" s="84"/>
      <c r="I3" s="43"/>
      <c r="J3" s="43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x14ac:dyDescent="0.2">
      <c r="A4" s="16"/>
      <c r="B4" s="18">
        <v>2</v>
      </c>
      <c r="C4" s="43"/>
      <c r="D4" s="43"/>
      <c r="E4" s="64"/>
      <c r="F4" s="85">
        <v>470935</v>
      </c>
      <c r="G4" s="81">
        <v>1329698</v>
      </c>
      <c r="H4" s="86"/>
      <c r="I4" s="43"/>
      <c r="J4" s="43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1" x14ac:dyDescent="0.2">
      <c r="A5" s="16"/>
      <c r="B5" s="18">
        <v>3</v>
      </c>
      <c r="C5" s="43"/>
      <c r="D5" s="43"/>
      <c r="E5" s="64"/>
      <c r="F5" s="85">
        <v>470893</v>
      </c>
      <c r="G5" s="81">
        <v>1329706</v>
      </c>
      <c r="H5" s="86">
        <v>301</v>
      </c>
      <c r="I5" s="43" t="s">
        <v>76</v>
      </c>
      <c r="J5" s="43" t="s">
        <v>77</v>
      </c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1" ht="13.5" thickBot="1" x14ac:dyDescent="0.25">
      <c r="A6" s="16"/>
      <c r="B6" s="18">
        <v>4</v>
      </c>
      <c r="C6" s="43"/>
      <c r="D6" s="43"/>
      <c r="E6" s="64"/>
      <c r="F6" s="87">
        <v>470917</v>
      </c>
      <c r="G6" s="88">
        <v>1329685</v>
      </c>
      <c r="H6" s="89">
        <v>299</v>
      </c>
      <c r="I6" s="43" t="s">
        <v>74</v>
      </c>
      <c r="J6" s="43" t="s">
        <v>75</v>
      </c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1" x14ac:dyDescent="0.2">
      <c r="A7" s="17" t="s">
        <v>1</v>
      </c>
      <c r="B7" s="17" t="s">
        <v>119</v>
      </c>
      <c r="C7" s="17"/>
      <c r="D7" s="17"/>
      <c r="E7" s="17"/>
      <c r="F7" s="90">
        <v>449912.75</v>
      </c>
      <c r="G7" s="50">
        <v>1382818.47</v>
      </c>
      <c r="H7" s="91">
        <v>78.97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1" ht="13.5" thickBot="1" x14ac:dyDescent="0.25">
      <c r="A8" s="17"/>
      <c r="B8" s="17" t="s">
        <v>120</v>
      </c>
      <c r="C8" s="17"/>
      <c r="D8" s="17"/>
      <c r="E8" s="17"/>
      <c r="F8" s="92">
        <v>449939.56</v>
      </c>
      <c r="G8" s="51">
        <v>1382811.43</v>
      </c>
      <c r="H8" s="93">
        <v>77.88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1" x14ac:dyDescent="0.2">
      <c r="A9" s="17" t="s">
        <v>2</v>
      </c>
      <c r="B9" s="17" t="s">
        <v>91</v>
      </c>
      <c r="C9" s="69">
        <v>442069.90600000002</v>
      </c>
      <c r="D9" s="70">
        <v>1374244.1980000001</v>
      </c>
      <c r="E9" s="77">
        <v>128.374</v>
      </c>
      <c r="F9" s="90">
        <v>442069.19</v>
      </c>
      <c r="G9" s="50">
        <v>1374244.74</v>
      </c>
      <c r="H9" s="91">
        <v>129.74</v>
      </c>
      <c r="I9" s="17"/>
      <c r="J9" s="16" t="s">
        <v>136</v>
      </c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1" ht="13.5" thickBot="1" x14ac:dyDescent="0.25">
      <c r="A10" s="17"/>
      <c r="B10" s="17" t="s">
        <v>92</v>
      </c>
      <c r="C10" s="71">
        <v>441978.64</v>
      </c>
      <c r="D10" s="72">
        <v>1374158.5759999999</v>
      </c>
      <c r="E10" s="78">
        <v>123.878</v>
      </c>
      <c r="F10" s="92">
        <v>441977.92</v>
      </c>
      <c r="G10" s="51">
        <v>1374159.06</v>
      </c>
      <c r="H10" s="93">
        <v>125.32</v>
      </c>
      <c r="I10" s="17"/>
      <c r="J10" s="17"/>
      <c r="K10" s="17"/>
      <c r="L10" s="17"/>
      <c r="M10" s="17"/>
      <c r="N10" s="17"/>
      <c r="O10" s="17">
        <v>454812.5</v>
      </c>
      <c r="P10" s="17">
        <v>1382696.64</v>
      </c>
      <c r="Q10" s="17">
        <f>SQRT(O10^2+O11^2)</f>
        <v>643084.84184713452</v>
      </c>
      <c r="R10" s="17">
        <f>SQRT(Q11^2+Q10^2)</f>
        <v>2056379.2337550069</v>
      </c>
      <c r="S10" s="17">
        <f>O10-O11</f>
        <v>165.71000000002095</v>
      </c>
      <c r="T10" s="17"/>
    </row>
    <row r="11" spans="1:21" x14ac:dyDescent="0.2">
      <c r="A11" s="17" t="s">
        <v>3</v>
      </c>
      <c r="B11" s="17" t="s">
        <v>97</v>
      </c>
      <c r="C11" s="69">
        <v>453532.18400000001</v>
      </c>
      <c r="D11" s="70">
        <v>1382897.1740000001</v>
      </c>
      <c r="E11" s="77">
        <v>27.268999999999998</v>
      </c>
      <c r="F11" s="90">
        <v>453532.36</v>
      </c>
      <c r="G11" s="50">
        <v>1382896.6399999999</v>
      </c>
      <c r="H11" s="91">
        <v>29.7</v>
      </c>
      <c r="I11" s="17"/>
      <c r="J11" s="54"/>
      <c r="K11" s="54"/>
      <c r="L11" s="54"/>
      <c r="M11" s="17"/>
      <c r="N11" s="17"/>
      <c r="O11" s="17">
        <v>454646.79</v>
      </c>
      <c r="P11" s="17">
        <v>1379596.84</v>
      </c>
      <c r="Q11" s="17">
        <f>SQRT(P10^2+P11^2)</f>
        <v>1953237.6811861058</v>
      </c>
      <c r="R11" s="17"/>
      <c r="S11" s="17">
        <f>P10-P11</f>
        <v>3099.7999999998137</v>
      </c>
      <c r="T11" s="17"/>
    </row>
    <row r="12" spans="1:21" ht="13.5" thickBot="1" x14ac:dyDescent="0.25">
      <c r="A12" s="17"/>
      <c r="B12" s="17" t="s">
        <v>98</v>
      </c>
      <c r="C12" s="71">
        <v>453519.16100000002</v>
      </c>
      <c r="D12" s="72">
        <v>1382922.7390000001</v>
      </c>
      <c r="E12" s="78">
        <v>28.776</v>
      </c>
      <c r="F12" s="92">
        <v>453519.32</v>
      </c>
      <c r="G12" s="51">
        <v>1382922.2</v>
      </c>
      <c r="H12" s="93">
        <v>31.24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1" x14ac:dyDescent="0.2">
      <c r="A13" s="17" t="s">
        <v>4</v>
      </c>
      <c r="B13" s="49" t="s">
        <v>99</v>
      </c>
      <c r="C13" s="21"/>
      <c r="D13" s="21"/>
      <c r="E13" s="21"/>
      <c r="F13" s="90">
        <v>453793.53</v>
      </c>
      <c r="G13" s="50">
        <v>1383880.95</v>
      </c>
      <c r="H13" s="91">
        <v>24.72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1" ht="13.5" thickBot="1" x14ac:dyDescent="0.25">
      <c r="A14" s="17"/>
      <c r="B14" s="49" t="s">
        <v>100</v>
      </c>
      <c r="C14" s="21"/>
      <c r="D14" s="21"/>
      <c r="E14" s="21"/>
      <c r="F14" s="92">
        <v>453800.48</v>
      </c>
      <c r="G14" s="51">
        <v>1383856.28</v>
      </c>
      <c r="H14" s="93">
        <v>23.39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1" x14ac:dyDescent="0.2">
      <c r="A15" s="17" t="s">
        <v>127</v>
      </c>
      <c r="B15" s="17" t="s">
        <v>51</v>
      </c>
      <c r="C15" s="69">
        <v>453377.16800000001</v>
      </c>
      <c r="D15" s="70">
        <v>1384018.9380000001</v>
      </c>
      <c r="E15" s="77">
        <v>53.302</v>
      </c>
      <c r="F15" s="94">
        <v>453377.54</v>
      </c>
      <c r="G15" s="95">
        <v>1384018.36</v>
      </c>
      <c r="H15" s="96">
        <v>55.46</v>
      </c>
      <c r="I15" s="17">
        <v>453377.54</v>
      </c>
      <c r="J15" s="109">
        <v>1384018.36</v>
      </c>
      <c r="K15" s="17">
        <v>55.46</v>
      </c>
      <c r="L15" s="17">
        <f>E15-H15</f>
        <v>-2.1580000000000013</v>
      </c>
      <c r="M15" s="17">
        <f>AVERAGE(L15,L16)</f>
        <v>-1.5745000000000005</v>
      </c>
      <c r="N15" s="17"/>
      <c r="O15" s="17"/>
      <c r="P15" s="17"/>
      <c r="Q15" s="17"/>
      <c r="R15" s="17"/>
      <c r="S15" s="17"/>
      <c r="T15" s="17"/>
    </row>
    <row r="16" spans="1:21" ht="13.5" thickBot="1" x14ac:dyDescent="0.25">
      <c r="A16" s="17"/>
      <c r="B16" s="17" t="s">
        <v>52</v>
      </c>
      <c r="C16" s="71">
        <v>453381.80699999997</v>
      </c>
      <c r="D16" s="72">
        <v>1383970.6810000001</v>
      </c>
      <c r="E16" s="78">
        <v>51.859000000000002</v>
      </c>
      <c r="F16" s="97">
        <v>453332.96</v>
      </c>
      <c r="G16" s="98">
        <v>1383999.26</v>
      </c>
      <c r="H16" s="99">
        <v>52.85</v>
      </c>
      <c r="I16" s="17">
        <v>453357.17</v>
      </c>
      <c r="J16" s="17">
        <v>1384011.55</v>
      </c>
      <c r="K16" s="17" t="s">
        <v>53</v>
      </c>
      <c r="L16" s="17">
        <f>E16-H16</f>
        <v>-0.99099999999999966</v>
      </c>
      <c r="M16" s="17"/>
      <c r="N16" s="17"/>
      <c r="O16" s="17"/>
      <c r="P16" s="17"/>
      <c r="Q16" s="17"/>
      <c r="R16" s="17"/>
      <c r="S16" s="17"/>
      <c r="T16" s="17"/>
    </row>
    <row r="17" spans="1:21" x14ac:dyDescent="0.2">
      <c r="A17" s="17" t="s">
        <v>58</v>
      </c>
      <c r="B17" s="21" t="s">
        <v>140</v>
      </c>
      <c r="C17" s="17"/>
      <c r="D17" s="17"/>
      <c r="E17" s="17"/>
      <c r="F17" s="94">
        <v>456445</v>
      </c>
      <c r="G17" s="95">
        <v>1382978</v>
      </c>
      <c r="H17" s="96"/>
      <c r="I17" s="17">
        <v>77.623440000000002</v>
      </c>
      <c r="J17" s="17">
        <v>163.17937000000001</v>
      </c>
      <c r="K17" s="17"/>
      <c r="L17" s="21" t="s">
        <v>68</v>
      </c>
      <c r="M17" t="s">
        <v>137</v>
      </c>
      <c r="N17" s="17"/>
      <c r="O17" s="17"/>
      <c r="P17" s="17"/>
      <c r="Q17" s="17"/>
      <c r="R17" s="17"/>
      <c r="S17" s="17"/>
      <c r="T17" s="17"/>
    </row>
    <row r="18" spans="1:21" ht="13.5" thickBot="1" x14ac:dyDescent="0.25">
      <c r="A18" s="17"/>
      <c r="B18" s="21" t="s">
        <v>141</v>
      </c>
      <c r="C18" s="17"/>
      <c r="D18" s="17"/>
      <c r="E18" s="17"/>
      <c r="F18" s="97">
        <v>456413</v>
      </c>
      <c r="G18" s="98">
        <v>1383035</v>
      </c>
      <c r="H18" s="99"/>
      <c r="I18" s="17">
        <v>77.622919999999993</v>
      </c>
      <c r="J18" s="17">
        <v>163.17812000000001</v>
      </c>
      <c r="K18" s="17"/>
      <c r="L18" s="21" t="s">
        <v>69</v>
      </c>
      <c r="M18" t="s">
        <v>138</v>
      </c>
      <c r="N18" s="17"/>
      <c r="O18" s="17"/>
      <c r="P18" s="17"/>
      <c r="Q18" s="17"/>
      <c r="R18" s="17"/>
      <c r="S18" s="17"/>
      <c r="T18" s="17"/>
    </row>
    <row r="19" spans="1:21" x14ac:dyDescent="0.2">
      <c r="A19" s="17" t="s">
        <v>128</v>
      </c>
      <c r="B19" s="49" t="s">
        <v>101</v>
      </c>
      <c r="C19" s="21"/>
      <c r="D19" s="21"/>
      <c r="E19" s="21"/>
      <c r="F19" s="90">
        <v>454812.5</v>
      </c>
      <c r="G19" s="50">
        <v>1382696.64</v>
      </c>
      <c r="H19" s="91">
        <v>31.78</v>
      </c>
      <c r="I19" s="17">
        <f>F19-F21</f>
        <v>165.71000000002095</v>
      </c>
      <c r="J19" s="17">
        <f>G19-G21</f>
        <v>3099.7999999998137</v>
      </c>
      <c r="K19" s="17">
        <f>SQRT(I19^2+J19^2)</f>
        <v>3104.2261264442145</v>
      </c>
      <c r="L19" s="17"/>
      <c r="M19" s="17"/>
      <c r="N19" s="17"/>
      <c r="O19" s="17"/>
      <c r="P19" s="17"/>
      <c r="Q19" s="17"/>
      <c r="R19" s="17"/>
      <c r="S19" s="17"/>
      <c r="T19" s="17"/>
    </row>
    <row r="20" spans="1:21" ht="13.5" thickBot="1" x14ac:dyDescent="0.25">
      <c r="A20" s="17"/>
      <c r="B20" s="49" t="s">
        <v>102</v>
      </c>
      <c r="C20" s="21"/>
      <c r="D20" s="21"/>
      <c r="E20" s="21"/>
      <c r="F20" s="92">
        <v>454756.78</v>
      </c>
      <c r="G20" s="51">
        <v>1382652.61</v>
      </c>
      <c r="H20" s="93">
        <v>35.28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1" ht="13.5" thickBot="1" x14ac:dyDescent="0.25">
      <c r="A21" s="17" t="s">
        <v>6</v>
      </c>
      <c r="B21" s="49" t="s">
        <v>103</v>
      </c>
      <c r="C21" s="69">
        <v>454646.62699999998</v>
      </c>
      <c r="D21" s="70">
        <v>1379597.4439999999</v>
      </c>
      <c r="E21" s="77">
        <v>254.28100000000001</v>
      </c>
      <c r="F21" s="90">
        <v>454646.79</v>
      </c>
      <c r="G21" s="50">
        <v>1379596.84</v>
      </c>
      <c r="H21" s="91">
        <v>256.72000000000003</v>
      </c>
      <c r="I21" s="17">
        <f>E21-H21</f>
        <v>-2.4390000000000214</v>
      </c>
      <c r="J21" s="17">
        <f>AVERAGE(I21:I22)</f>
        <v>-2.4815000000000254</v>
      </c>
      <c r="K21" s="17"/>
      <c r="L21" s="17"/>
      <c r="M21" s="17"/>
      <c r="N21" s="17"/>
      <c r="O21" s="17"/>
      <c r="P21" s="17"/>
      <c r="Q21" s="17">
        <v>442069.90600000002</v>
      </c>
      <c r="R21" s="17">
        <v>1374244.1980000001</v>
      </c>
      <c r="S21" s="77">
        <v>128.374</v>
      </c>
      <c r="T21" s="17">
        <f>Q21-Q22</f>
        <v>573.96700000000419</v>
      </c>
      <c r="U21" s="17">
        <f>R21-R22</f>
        <v>11.34900000016205</v>
      </c>
    </row>
    <row r="22" spans="1:21" ht="13.5" thickBot="1" x14ac:dyDescent="0.25">
      <c r="A22" s="17"/>
      <c r="B22" s="49" t="s">
        <v>104</v>
      </c>
      <c r="C22" s="71">
        <v>454597.38900000002</v>
      </c>
      <c r="D22" s="72">
        <v>1379635.9990000001</v>
      </c>
      <c r="E22" s="78">
        <v>254.20599999999999</v>
      </c>
      <c r="F22" s="92">
        <v>454597.59</v>
      </c>
      <c r="G22" s="51">
        <v>1379635.4</v>
      </c>
      <c r="H22" s="93">
        <v>256.73</v>
      </c>
      <c r="I22" s="17">
        <f>E22-H22</f>
        <v>-2.5240000000000293</v>
      </c>
      <c r="J22" s="17"/>
      <c r="K22" s="17"/>
      <c r="L22" s="17"/>
      <c r="M22" s="17"/>
      <c r="N22" s="17"/>
      <c r="O22" s="17"/>
      <c r="P22" s="17"/>
      <c r="Q22" s="17">
        <v>441495.93900000001</v>
      </c>
      <c r="R22" s="17">
        <v>1374232.8489999999</v>
      </c>
      <c r="S22" s="77">
        <v>70.585999999999999</v>
      </c>
      <c r="T22" s="17">
        <f>SQRT(T21^2+U21^2)</f>
        <v>574.07919043456752</v>
      </c>
    </row>
    <row r="23" spans="1:21" x14ac:dyDescent="0.2">
      <c r="A23" s="17" t="s">
        <v>7</v>
      </c>
      <c r="B23" s="17" t="s">
        <v>54</v>
      </c>
      <c r="C23" s="73">
        <v>453553.62099999998</v>
      </c>
      <c r="D23" s="74">
        <v>1382824.4280000001</v>
      </c>
      <c r="E23" s="79">
        <v>30.181000000000001</v>
      </c>
      <c r="F23" s="94">
        <v>453553.78</v>
      </c>
      <c r="G23" s="95">
        <v>1382823.85</v>
      </c>
      <c r="H23" s="96">
        <v>32.58</v>
      </c>
      <c r="I23" s="66">
        <v>453674.24553147226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1" ht="13.5" thickBot="1" x14ac:dyDescent="0.25">
      <c r="A24" s="17"/>
      <c r="B24" s="17" t="s">
        <v>55</v>
      </c>
      <c r="C24" s="75">
        <v>453577.28200000001</v>
      </c>
      <c r="D24" s="76">
        <v>1382777.2150000001</v>
      </c>
      <c r="E24" s="80">
        <v>26.268999999999998</v>
      </c>
      <c r="F24" s="97">
        <v>453577.4</v>
      </c>
      <c r="G24" s="98">
        <v>1382776.69</v>
      </c>
      <c r="H24" s="99">
        <v>28.72</v>
      </c>
      <c r="I24" s="17">
        <v>453377.09946852777</v>
      </c>
      <c r="J24" s="17"/>
      <c r="K24" s="17"/>
      <c r="L24" s="17"/>
      <c r="M24" s="17" t="s">
        <v>78</v>
      </c>
      <c r="N24" s="17" t="s">
        <v>79</v>
      </c>
      <c r="O24" s="17" t="s">
        <v>80</v>
      </c>
      <c r="P24" s="17"/>
      <c r="Q24" s="17"/>
      <c r="R24" s="17"/>
      <c r="S24" s="17">
        <f>S22-S21</f>
        <v>-57.787999999999997</v>
      </c>
      <c r="T24" s="17"/>
    </row>
    <row r="25" spans="1:21" x14ac:dyDescent="0.2">
      <c r="A25" s="17" t="s">
        <v>8</v>
      </c>
      <c r="B25" s="49" t="s">
        <v>105</v>
      </c>
      <c r="C25" s="21"/>
      <c r="D25" s="21"/>
      <c r="E25" s="21"/>
      <c r="F25" s="90">
        <v>446008.86</v>
      </c>
      <c r="G25" s="50">
        <v>1380429.32</v>
      </c>
      <c r="H25" s="91">
        <v>85.42</v>
      </c>
      <c r="I25" s="17"/>
      <c r="J25" s="17"/>
      <c r="K25" s="17"/>
      <c r="L25" s="17"/>
      <c r="M25" s="17" t="s">
        <v>81</v>
      </c>
      <c r="N25" s="17">
        <v>-77.613200000000006</v>
      </c>
      <c r="O25" s="17">
        <v>163.05269999999999</v>
      </c>
      <c r="P25" s="17"/>
      <c r="Q25" s="17"/>
      <c r="R25" s="17"/>
      <c r="S25" s="17"/>
      <c r="T25" s="17"/>
    </row>
    <row r="26" spans="1:21" ht="13.5" thickBot="1" x14ac:dyDescent="0.25">
      <c r="A26" s="17"/>
      <c r="B26" s="49" t="s">
        <v>106</v>
      </c>
      <c r="C26" s="21"/>
      <c r="D26" s="21"/>
      <c r="E26" s="21"/>
      <c r="F26" s="92">
        <v>446015.47</v>
      </c>
      <c r="G26" s="51">
        <v>1380420.36</v>
      </c>
      <c r="H26" s="93">
        <v>85.89</v>
      </c>
      <c r="I26" s="17"/>
      <c r="J26" s="17"/>
      <c r="K26" s="17"/>
      <c r="L26" s="17"/>
      <c r="M26" s="17" t="s">
        <v>82</v>
      </c>
      <c r="N26" s="17">
        <v>-77.613399999999999</v>
      </c>
      <c r="O26" s="17">
        <v>163.05080000000001</v>
      </c>
      <c r="P26" s="17"/>
      <c r="Q26" s="17"/>
      <c r="R26" s="17"/>
      <c r="S26" s="17"/>
      <c r="T26" s="17"/>
    </row>
    <row r="27" spans="1:21" x14ac:dyDescent="0.2">
      <c r="A27" s="17" t="s">
        <v>9</v>
      </c>
      <c r="B27" s="49" t="s">
        <v>107</v>
      </c>
      <c r="C27" s="21"/>
      <c r="D27" s="21"/>
      <c r="E27" s="21"/>
      <c r="F27" s="90">
        <v>455014.53</v>
      </c>
      <c r="G27" s="50">
        <v>1385308.68</v>
      </c>
      <c r="H27" s="91">
        <v>41.15</v>
      </c>
      <c r="I27" s="17"/>
      <c r="J27" s="17"/>
      <c r="K27" s="17"/>
      <c r="L27" s="17"/>
      <c r="M27" s="17" t="s">
        <v>83</v>
      </c>
      <c r="N27" s="17">
        <v>-77.623999999999995</v>
      </c>
      <c r="O27" s="17">
        <v>163.05840000000001</v>
      </c>
      <c r="P27" s="17"/>
      <c r="Q27" s="17"/>
      <c r="R27" s="17"/>
      <c r="S27" s="17"/>
      <c r="T27" s="17"/>
    </row>
    <row r="28" spans="1:21" ht="13.5" thickBot="1" x14ac:dyDescent="0.25">
      <c r="A28" s="17"/>
      <c r="B28" s="49" t="s">
        <v>108</v>
      </c>
      <c r="C28" s="21"/>
      <c r="D28" s="115"/>
      <c r="E28" s="115"/>
      <c r="F28" s="92">
        <v>454956.6</v>
      </c>
      <c r="G28" s="51">
        <v>1385293.3</v>
      </c>
      <c r="H28" s="93"/>
      <c r="I28" s="115">
        <v>454987.86</v>
      </c>
      <c r="J28" s="115">
        <v>1385362.19</v>
      </c>
      <c r="K28" s="17">
        <v>42.31</v>
      </c>
      <c r="L28" s="17"/>
      <c r="M28" s="17" t="s">
        <v>84</v>
      </c>
      <c r="N28" s="17">
        <v>-77.624399999999994</v>
      </c>
      <c r="O28" s="17">
        <v>163.05930000000001</v>
      </c>
      <c r="P28" s="17"/>
      <c r="Q28" s="17"/>
      <c r="R28" s="17"/>
      <c r="S28" s="17"/>
      <c r="T28" s="17"/>
    </row>
    <row r="29" spans="1:21" x14ac:dyDescent="0.2">
      <c r="A29" s="17" t="s">
        <v>10</v>
      </c>
      <c r="B29" s="49" t="s">
        <v>109</v>
      </c>
      <c r="C29" s="21"/>
      <c r="D29" s="21"/>
      <c r="E29" s="21"/>
      <c r="F29" s="90">
        <v>435176.78</v>
      </c>
      <c r="G29" s="50">
        <v>1371328.03</v>
      </c>
      <c r="H29" s="91">
        <v>79.13</v>
      </c>
      <c r="I29" s="21" t="s">
        <v>139</v>
      </c>
      <c r="J29" s="17"/>
      <c r="K29" s="17"/>
      <c r="L29" s="17"/>
      <c r="M29" s="17" t="s">
        <v>85</v>
      </c>
      <c r="N29" s="17">
        <v>-77.609200000000001</v>
      </c>
      <c r="O29" s="17">
        <v>163.25530000000001</v>
      </c>
      <c r="P29" s="17"/>
      <c r="Q29" s="17"/>
      <c r="R29" s="17"/>
      <c r="S29" s="17"/>
      <c r="T29" s="17"/>
    </row>
    <row r="30" spans="1:21" ht="13.5" thickBot="1" x14ac:dyDescent="0.25">
      <c r="A30" s="17"/>
      <c r="B30" s="49" t="s">
        <v>110</v>
      </c>
      <c r="C30" s="21"/>
      <c r="D30" s="21"/>
      <c r="E30" s="21"/>
      <c r="F30" s="92">
        <v>435126.2</v>
      </c>
      <c r="G30" s="51">
        <v>1371296.78</v>
      </c>
      <c r="H30" s="93">
        <v>85.08</v>
      </c>
      <c r="I30" s="17"/>
      <c r="J30" s="17"/>
      <c r="K30" s="17"/>
      <c r="L30" s="17"/>
      <c r="M30" s="17" t="s">
        <v>86</v>
      </c>
      <c r="N30" s="17">
        <v>-77.609499999999997</v>
      </c>
      <c r="O30" s="17">
        <v>163.25299999999999</v>
      </c>
      <c r="P30" s="17"/>
      <c r="Q30" s="17"/>
      <c r="R30" s="17"/>
      <c r="S30" s="17"/>
      <c r="T30" s="17"/>
    </row>
    <row r="31" spans="1:21" x14ac:dyDescent="0.2">
      <c r="A31" s="17" t="s">
        <v>11</v>
      </c>
      <c r="B31" s="49" t="s">
        <v>111</v>
      </c>
      <c r="C31" s="69">
        <v>441495.93900000001</v>
      </c>
      <c r="D31" s="70">
        <v>1374232.8489999999</v>
      </c>
      <c r="E31" s="77">
        <v>70.585999999999999</v>
      </c>
      <c r="F31" s="90">
        <v>441495.23</v>
      </c>
      <c r="G31" s="50">
        <v>1374233.2</v>
      </c>
      <c r="H31" s="91">
        <v>71.959999999999994</v>
      </c>
      <c r="I31" s="54"/>
      <c r="J31" s="54"/>
      <c r="K31" s="54"/>
      <c r="L31" s="17"/>
      <c r="M31" s="17" t="s">
        <v>87</v>
      </c>
      <c r="N31" s="17">
        <v>-77.619299999999996</v>
      </c>
      <c r="O31" s="17">
        <v>163.2885</v>
      </c>
      <c r="P31" s="17"/>
      <c r="Q31" s="17"/>
      <c r="R31" s="17"/>
      <c r="S31" s="17"/>
      <c r="T31" s="17"/>
    </row>
    <row r="32" spans="1:21" ht="13.5" thickBot="1" x14ac:dyDescent="0.25">
      <c r="A32" s="17"/>
      <c r="B32" s="49" t="s">
        <v>112</v>
      </c>
      <c r="C32" s="75">
        <v>441440.36700000003</v>
      </c>
      <c r="D32" s="76">
        <v>1374306.38</v>
      </c>
      <c r="E32" s="80">
        <v>75.215000000000003</v>
      </c>
      <c r="F32" s="92">
        <v>441433.02</v>
      </c>
      <c r="G32" s="51">
        <v>1374301.32</v>
      </c>
      <c r="H32" s="93">
        <v>76.64</v>
      </c>
      <c r="I32" s="17"/>
      <c r="J32" s="17"/>
      <c r="K32" s="17"/>
      <c r="L32" s="17"/>
      <c r="M32" s="17" t="s">
        <v>88</v>
      </c>
      <c r="N32" s="17">
        <v>-77.619699999999995</v>
      </c>
      <c r="O32" s="17">
        <v>163.28749999999999</v>
      </c>
      <c r="P32" s="17"/>
      <c r="Q32" s="17"/>
      <c r="R32" s="17"/>
      <c r="S32" s="17"/>
      <c r="T32" s="17"/>
    </row>
    <row r="33" spans="1:20" x14ac:dyDescent="0.2">
      <c r="A33" s="17" t="s">
        <v>12</v>
      </c>
      <c r="B33" s="49" t="s">
        <v>113</v>
      </c>
      <c r="C33" s="69">
        <v>458214.42599999998</v>
      </c>
      <c r="D33" s="70">
        <v>1384618.425</v>
      </c>
      <c r="E33" s="77">
        <v>22.23</v>
      </c>
      <c r="F33" s="90">
        <v>458213.69</v>
      </c>
      <c r="G33" s="50">
        <v>1384618.96</v>
      </c>
      <c r="H33" s="91">
        <v>23.87</v>
      </c>
      <c r="I33" s="17">
        <f>H33-E33</f>
        <v>1.6400000000000006</v>
      </c>
      <c r="J33" s="17">
        <f>AVERAGE(I33:I34)</f>
        <v>1.6525000000000016</v>
      </c>
      <c r="K33" s="17"/>
      <c r="L33" s="17"/>
      <c r="M33" s="17" t="s">
        <v>89</v>
      </c>
      <c r="N33" s="17">
        <v>-77.614000000000004</v>
      </c>
      <c r="O33" s="17">
        <v>163.25970000000001</v>
      </c>
      <c r="P33" s="17"/>
      <c r="Q33" s="17"/>
      <c r="R33" s="17"/>
      <c r="S33" s="17"/>
      <c r="T33" s="17"/>
    </row>
    <row r="34" spans="1:20" ht="13.5" thickBot="1" x14ac:dyDescent="0.25">
      <c r="A34" s="17"/>
      <c r="B34" s="49" t="s">
        <v>114</v>
      </c>
      <c r="C34" s="71">
        <v>458160.24</v>
      </c>
      <c r="D34" s="72">
        <v>1384588.9140000001</v>
      </c>
      <c r="E34" s="78">
        <v>22.864999999999998</v>
      </c>
      <c r="F34" s="92">
        <v>458159.6</v>
      </c>
      <c r="G34" s="51">
        <v>1384589.47</v>
      </c>
      <c r="H34" s="93">
        <v>24.53</v>
      </c>
      <c r="I34" s="17">
        <f>H34-E34</f>
        <v>1.6650000000000027</v>
      </c>
      <c r="J34" s="17"/>
      <c r="K34" s="17"/>
      <c r="L34" s="17"/>
      <c r="M34" s="17" t="s">
        <v>90</v>
      </c>
      <c r="N34" s="17">
        <v>-77.613900000000001</v>
      </c>
      <c r="O34" s="17">
        <v>163.2593</v>
      </c>
      <c r="P34" s="17"/>
      <c r="Q34" s="17"/>
      <c r="R34" s="17"/>
      <c r="S34" s="17"/>
      <c r="T34" s="17"/>
    </row>
    <row r="35" spans="1:20" x14ac:dyDescent="0.2">
      <c r="A35" s="17" t="s">
        <v>13</v>
      </c>
      <c r="B35" s="49" t="s">
        <v>115</v>
      </c>
      <c r="C35" s="21"/>
      <c r="D35" s="21"/>
      <c r="E35" s="21"/>
      <c r="F35" s="90">
        <v>459040.96</v>
      </c>
      <c r="G35" s="50">
        <v>1383518.46</v>
      </c>
      <c r="H35" s="91">
        <v>89.19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1:20" ht="13.5" thickBot="1" x14ac:dyDescent="0.25">
      <c r="A36" s="17"/>
      <c r="B36" s="49" t="s">
        <v>116</v>
      </c>
      <c r="C36" s="17"/>
      <c r="D36" s="17"/>
      <c r="E36" s="17"/>
      <c r="F36" s="92">
        <v>459017.73</v>
      </c>
      <c r="G36" s="51">
        <v>1383477.86</v>
      </c>
      <c r="H36" s="93">
        <v>88.92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1:20" x14ac:dyDescent="0.2">
      <c r="A37" s="17" t="s">
        <v>14</v>
      </c>
      <c r="B37" s="49" t="s">
        <v>117</v>
      </c>
      <c r="C37" s="17"/>
      <c r="D37" s="17"/>
      <c r="E37" s="17"/>
      <c r="F37" s="90">
        <v>459492.26</v>
      </c>
      <c r="G37" s="50">
        <v>1381827.71</v>
      </c>
      <c r="H37" s="91">
        <v>169.27</v>
      </c>
      <c r="I37" s="17"/>
      <c r="J37" s="17">
        <v>458199</v>
      </c>
      <c r="K37" s="17">
        <f>J37-F37</f>
        <v>-1293.2600000000093</v>
      </c>
      <c r="L37" s="17"/>
      <c r="M37" s="17"/>
      <c r="N37" s="17"/>
      <c r="O37" s="17"/>
      <c r="P37" s="17"/>
      <c r="Q37" s="17"/>
      <c r="R37" s="17"/>
      <c r="S37" s="17"/>
      <c r="T37" s="17"/>
    </row>
    <row r="38" spans="1:20" ht="13.5" thickBot="1" x14ac:dyDescent="0.25">
      <c r="A38" s="17"/>
      <c r="B38" s="49" t="s">
        <v>118</v>
      </c>
      <c r="C38" s="17"/>
      <c r="D38" s="17"/>
      <c r="E38" s="17"/>
      <c r="F38" s="92">
        <v>459540.01</v>
      </c>
      <c r="G38" s="51">
        <v>1381868.2</v>
      </c>
      <c r="H38" s="93">
        <v>175.41</v>
      </c>
      <c r="I38" s="17"/>
      <c r="J38" s="17"/>
      <c r="K38" s="17">
        <f>J37-F35</f>
        <v>-841.96000000002095</v>
      </c>
      <c r="L38" s="17"/>
      <c r="M38" s="17"/>
      <c r="N38" s="17"/>
      <c r="O38" s="17"/>
      <c r="P38" s="17"/>
      <c r="Q38" s="17"/>
      <c r="R38" s="17"/>
      <c r="S38" s="17"/>
      <c r="T38" s="17"/>
    </row>
    <row r="39" spans="1:20" x14ac:dyDescent="0.2">
      <c r="A39" s="17" t="s">
        <v>21</v>
      </c>
      <c r="B39" s="49" t="s">
        <v>121</v>
      </c>
      <c r="C39" s="17"/>
      <c r="D39" s="17"/>
      <c r="E39" s="17"/>
      <c r="F39" s="100">
        <v>446184.32</v>
      </c>
      <c r="G39" s="101">
        <v>1380197.98</v>
      </c>
      <c r="H39" s="102">
        <v>83.418999999999997</v>
      </c>
      <c r="I39" s="67">
        <v>1995</v>
      </c>
      <c r="J39" s="17"/>
      <c r="K39" s="17">
        <f>J37-F33</f>
        <v>-14.690000000002328</v>
      </c>
      <c r="L39" s="17"/>
      <c r="M39" s="17"/>
      <c r="N39" s="17"/>
      <c r="O39" s="21" t="s">
        <v>135</v>
      </c>
      <c r="P39" s="17"/>
      <c r="Q39" s="17"/>
      <c r="R39" s="17"/>
      <c r="S39" s="17"/>
      <c r="T39" s="17"/>
    </row>
    <row r="40" spans="1:20" ht="13.5" thickBot="1" x14ac:dyDescent="0.25">
      <c r="A40" s="17"/>
      <c r="B40" s="49" t="s">
        <v>122</v>
      </c>
      <c r="C40" s="17"/>
      <c r="D40" s="17"/>
      <c r="E40" s="17"/>
      <c r="F40" s="103">
        <v>446297.38</v>
      </c>
      <c r="G40" s="104">
        <v>1380261.65</v>
      </c>
      <c r="H40" s="105">
        <v>83.281999999999996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1:20" x14ac:dyDescent="0.2">
      <c r="A41" s="21" t="s">
        <v>130</v>
      </c>
      <c r="B41" s="17">
        <v>1</v>
      </c>
      <c r="C41" s="21"/>
      <c r="D41" s="21"/>
      <c r="E41" s="17"/>
      <c r="F41" s="94">
        <v>474729</v>
      </c>
      <c r="G41" s="95">
        <v>1330385</v>
      </c>
      <c r="H41" s="96"/>
      <c r="I41" s="21" t="s">
        <v>70</v>
      </c>
      <c r="J41" s="21" t="s">
        <v>71</v>
      </c>
      <c r="K41" s="17"/>
      <c r="L41" s="17">
        <v>471295</v>
      </c>
      <c r="M41" s="17">
        <f>L41-F41</f>
        <v>-3434</v>
      </c>
      <c r="N41" s="17"/>
      <c r="O41" s="17"/>
      <c r="P41" s="17"/>
      <c r="Q41" s="17"/>
      <c r="R41" s="17"/>
      <c r="S41" s="17"/>
      <c r="T41" s="17"/>
    </row>
    <row r="42" spans="1:20" ht="13.5" thickBot="1" x14ac:dyDescent="0.25">
      <c r="A42" s="17"/>
      <c r="B42" s="17">
        <v>2</v>
      </c>
      <c r="C42" s="21"/>
      <c r="D42" s="21"/>
      <c r="E42" s="17"/>
      <c r="F42" s="97">
        <v>474727</v>
      </c>
      <c r="G42" s="98">
        <v>1330342</v>
      </c>
      <c r="H42" s="99"/>
      <c r="I42" s="21" t="s">
        <v>72</v>
      </c>
      <c r="J42" s="21" t="s">
        <v>73</v>
      </c>
      <c r="K42" s="17"/>
      <c r="L42" s="17"/>
      <c r="M42" s="17">
        <f>L41-F3</f>
        <v>416</v>
      </c>
      <c r="N42" s="17"/>
      <c r="O42" s="17"/>
      <c r="P42" s="17"/>
      <c r="Q42" s="17"/>
      <c r="R42" s="17"/>
      <c r="S42" s="17"/>
      <c r="T42" s="17"/>
    </row>
    <row r="43" spans="1:20" x14ac:dyDescent="0.2">
      <c r="A43" s="17" t="s">
        <v>35</v>
      </c>
      <c r="B43" s="17" t="s">
        <v>94</v>
      </c>
      <c r="C43" s="17"/>
      <c r="D43" s="17"/>
      <c r="E43" s="17"/>
      <c r="F43" s="94">
        <v>474593</v>
      </c>
      <c r="G43" s="95">
        <v>1338822</v>
      </c>
      <c r="H43" s="96"/>
      <c r="I43" s="17" t="s">
        <v>95</v>
      </c>
      <c r="J43" s="17" t="s">
        <v>96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1:20" ht="13.5" thickBot="1" x14ac:dyDescent="0.25">
      <c r="A44" s="17"/>
      <c r="B44" s="17"/>
      <c r="C44" s="17"/>
      <c r="D44" s="17"/>
      <c r="E44" s="17"/>
      <c r="F44" s="75" t="s">
        <v>126</v>
      </c>
      <c r="G44" s="76" t="s">
        <v>126</v>
      </c>
      <c r="H44" s="99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</sheetData>
  <sortState ref="B3:J6">
    <sortCondition ref="B3"/>
  </sortState>
  <mergeCells count="6">
    <mergeCell ref="O1:Q1"/>
    <mergeCell ref="R1:T1"/>
    <mergeCell ref="C1:E1"/>
    <mergeCell ref="F1:H1"/>
    <mergeCell ref="I1:K1"/>
    <mergeCell ref="L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8"/>
  <sheetViews>
    <sheetView workbookViewId="0">
      <selection activeCell="B29" sqref="B29:F30"/>
    </sheetView>
  </sheetViews>
  <sheetFormatPr defaultRowHeight="12.75" x14ac:dyDescent="0.2"/>
  <cols>
    <col min="1" max="1" width="19.140625" bestFit="1" customWidth="1"/>
    <col min="2" max="2" width="11" bestFit="1" customWidth="1"/>
    <col min="3" max="3" width="12" bestFit="1" customWidth="1"/>
  </cols>
  <sheetData>
    <row r="1" spans="1:15" x14ac:dyDescent="0.2">
      <c r="A1" s="22" t="s">
        <v>66</v>
      </c>
      <c r="B1">
        <v>470917</v>
      </c>
      <c r="C1">
        <v>1329685</v>
      </c>
      <c r="D1">
        <f>(B1-B2)^2</f>
        <v>576</v>
      </c>
      <c r="E1">
        <f>(C1-C2)^2</f>
        <v>441</v>
      </c>
      <c r="F1" s="9">
        <f>SQRT(D1+E1)</f>
        <v>31.89043743820395</v>
      </c>
    </row>
    <row r="2" spans="1:15" x14ac:dyDescent="0.2">
      <c r="B2">
        <v>470893</v>
      </c>
      <c r="C2">
        <v>1329706</v>
      </c>
      <c r="D2">
        <f>(B1-B3)^2</f>
        <v>1444</v>
      </c>
      <c r="E2">
        <f>(C1-C3)^2</f>
        <v>144</v>
      </c>
      <c r="F2" s="9">
        <f>SQRT(D2+E2)</f>
        <v>39.849717690342551</v>
      </c>
      <c r="G2">
        <f>(B2-B3)^2</f>
        <v>196</v>
      </c>
      <c r="H2">
        <f>(C2-C3)^2</f>
        <v>81</v>
      </c>
      <c r="I2" s="9">
        <f>SQRT(G2+H2)</f>
        <v>16.643316977093239</v>
      </c>
    </row>
    <row r="3" spans="1:15" x14ac:dyDescent="0.2">
      <c r="B3">
        <v>470879</v>
      </c>
      <c r="C3">
        <v>1329697</v>
      </c>
      <c r="D3">
        <f>(B1-B4)^2</f>
        <v>324</v>
      </c>
      <c r="E3">
        <f>(C1-C4)^2</f>
        <v>169</v>
      </c>
      <c r="F3" s="9">
        <f>SQRT(D3+E3)</f>
        <v>22.203603311174518</v>
      </c>
      <c r="G3">
        <f>(B2-B4)^2</f>
        <v>1764</v>
      </c>
      <c r="H3">
        <f>(C2-C4)^2</f>
        <v>64</v>
      </c>
      <c r="I3" s="9">
        <f>SQRT(G3+H3)</f>
        <v>42.755116652863897</v>
      </c>
      <c r="J3">
        <f>(B3-B4)^2</f>
        <v>3136</v>
      </c>
      <c r="K3">
        <f>(C3-C4)^2</f>
        <v>1</v>
      </c>
      <c r="L3" s="9">
        <f>SQRT(J3+K3)</f>
        <v>56.008927859761783</v>
      </c>
    </row>
    <row r="4" spans="1:15" ht="13.5" thickBot="1" x14ac:dyDescent="0.25">
      <c r="B4">
        <v>470935</v>
      </c>
      <c r="C4">
        <v>1329698</v>
      </c>
    </row>
    <row r="5" spans="1:15" ht="13.5" thickBot="1" x14ac:dyDescent="0.25">
      <c r="A5" s="17" t="s">
        <v>1</v>
      </c>
      <c r="B5" s="50">
        <v>449912.75</v>
      </c>
      <c r="C5" s="50">
        <v>1382818.47</v>
      </c>
      <c r="D5">
        <f>B5-B6</f>
        <v>-26.809999999997672</v>
      </c>
      <c r="E5">
        <f>C5-C6</f>
        <v>7.0400000000372529</v>
      </c>
      <c r="F5" s="106">
        <f>SQRT(D5^2+E5^2)</f>
        <v>27.718905101038889</v>
      </c>
      <c r="G5" s="108"/>
      <c r="H5" s="107">
        <v>78.97</v>
      </c>
      <c r="I5" s="106">
        <f>ABS(H5-H6)</f>
        <v>1.0900000000000034</v>
      </c>
    </row>
    <row r="6" spans="1:15" ht="13.5" thickBot="1" x14ac:dyDescent="0.25">
      <c r="A6" s="17"/>
      <c r="B6" s="51">
        <v>449939.56</v>
      </c>
      <c r="C6" s="51">
        <v>1382811.43</v>
      </c>
      <c r="H6" s="51">
        <v>77.88</v>
      </c>
      <c r="K6" s="17"/>
      <c r="L6" s="17"/>
      <c r="M6" s="17"/>
    </row>
    <row r="7" spans="1:15" ht="13.5" thickBot="1" x14ac:dyDescent="0.25">
      <c r="A7" s="17" t="s">
        <v>2</v>
      </c>
      <c r="B7" s="23">
        <v>442069.90600000002</v>
      </c>
      <c r="C7" s="24">
        <v>1374244.1980000001</v>
      </c>
      <c r="D7">
        <f>B7-B8</f>
        <v>91.26600000000326</v>
      </c>
      <c r="E7">
        <f>C7-C8</f>
        <v>85.622000000206754</v>
      </c>
      <c r="F7" s="106">
        <f>SQRT(D7^2+E7^2)</f>
        <v>125.1423574975156</v>
      </c>
      <c r="G7" s="17"/>
      <c r="H7" s="24">
        <v>128.374</v>
      </c>
      <c r="I7" s="106">
        <f>ABS(H7-H8)</f>
        <v>4.4959999999999951</v>
      </c>
      <c r="K7" s="54"/>
      <c r="L7" s="54"/>
      <c r="M7" s="54"/>
    </row>
    <row r="8" spans="1:15" ht="13.5" thickBot="1" x14ac:dyDescent="0.25">
      <c r="A8" s="17"/>
      <c r="B8" s="55">
        <v>441978.64</v>
      </c>
      <c r="C8" s="54">
        <v>1374158.5759999999</v>
      </c>
      <c r="H8" s="56">
        <v>123.878</v>
      </c>
      <c r="K8" s="54"/>
      <c r="L8" s="54"/>
      <c r="M8" s="54"/>
    </row>
    <row r="9" spans="1:15" ht="13.5" thickBot="1" x14ac:dyDescent="0.25">
      <c r="A9" s="17" t="s">
        <v>3</v>
      </c>
      <c r="B9" s="23">
        <v>453532.18400000001</v>
      </c>
      <c r="C9" s="24">
        <v>1382897.1740000001</v>
      </c>
      <c r="D9">
        <f>B9-B10</f>
        <v>13.022999999986496</v>
      </c>
      <c r="E9">
        <f>C9-C10</f>
        <v>-25.564999999944121</v>
      </c>
      <c r="F9" s="106">
        <f>SQRT(D9^2+E9^2)</f>
        <v>28.690900194953645</v>
      </c>
      <c r="G9" s="17"/>
      <c r="H9" s="24">
        <v>27.268999999999998</v>
      </c>
      <c r="I9" s="106">
        <f>ABS(H9-H10)</f>
        <v>1.5070000000000014</v>
      </c>
      <c r="K9">
        <f>B10-B19</f>
        <v>-34.459999999962747</v>
      </c>
      <c r="L9">
        <f>C10-C19</f>
        <v>98.310999999986961</v>
      </c>
      <c r="M9">
        <f>SQRT(K9^2+L9^2)</f>
        <v>104.17554569569036</v>
      </c>
      <c r="O9">
        <f>ABS(H10-H19)</f>
        <v>1.4050000000000011</v>
      </c>
    </row>
    <row r="10" spans="1:15" ht="13.5" thickBot="1" x14ac:dyDescent="0.25">
      <c r="A10" s="17"/>
      <c r="B10" s="25">
        <v>453519.16100000002</v>
      </c>
      <c r="C10" s="26">
        <v>1382922.7390000001</v>
      </c>
      <c r="H10" s="27">
        <v>28.776</v>
      </c>
      <c r="K10">
        <f>B9-B19</f>
        <v>-21.436999999976251</v>
      </c>
      <c r="L10">
        <f>C9-C19</f>
        <v>72.746000000042841</v>
      </c>
      <c r="M10">
        <f>SQRT(K10^2+L10^2)</f>
        <v>75.838812523701975</v>
      </c>
      <c r="O10">
        <f>ABS(H9-H19)</f>
        <v>2.9120000000000026</v>
      </c>
    </row>
    <row r="11" spans="1:15" ht="13.5" thickBot="1" x14ac:dyDescent="0.25">
      <c r="A11" s="17" t="s">
        <v>4</v>
      </c>
      <c r="B11" s="50">
        <v>453793.53</v>
      </c>
      <c r="C11" s="50">
        <v>1383880.95</v>
      </c>
      <c r="D11">
        <f>B11-B12</f>
        <v>-6.9499999999534339</v>
      </c>
      <c r="E11">
        <f>C11-C12</f>
        <v>24.669999999925494</v>
      </c>
      <c r="F11" s="106">
        <f>SQRT(D11^2+E11^2)</f>
        <v>25.63028286998949</v>
      </c>
      <c r="G11" s="108"/>
      <c r="H11" s="107">
        <v>24.72</v>
      </c>
      <c r="I11" s="106">
        <f>ABS(H11-H12)</f>
        <v>1.3299999999999983</v>
      </c>
      <c r="K11">
        <f>B10-B20</f>
        <v>-58.120999999984633</v>
      </c>
      <c r="L11">
        <f>C10-C20</f>
        <v>145.52399999997579</v>
      </c>
      <c r="M11">
        <f>SQRT(K11^2+L11^2)</f>
        <v>156.70126105743745</v>
      </c>
      <c r="O11">
        <f>ABS(H10-H20)</f>
        <v>2.5070000000000014</v>
      </c>
    </row>
    <row r="12" spans="1:15" ht="13.5" thickBot="1" x14ac:dyDescent="0.25">
      <c r="A12" s="17"/>
      <c r="B12" s="51">
        <v>453800.48</v>
      </c>
      <c r="C12" s="51">
        <v>1383856.28</v>
      </c>
      <c r="H12" s="51">
        <v>23.39</v>
      </c>
      <c r="K12" s="21"/>
      <c r="L12" s="21"/>
      <c r="M12" s="21"/>
    </row>
    <row r="13" spans="1:15" ht="13.5" thickBot="1" x14ac:dyDescent="0.25">
      <c r="A13" s="19" t="s">
        <v>5</v>
      </c>
      <c r="B13" s="23">
        <v>453377.16800000001</v>
      </c>
      <c r="C13" s="24">
        <v>1384018.9380000001</v>
      </c>
      <c r="D13">
        <f>B13-B14</f>
        <v>-4.6389999999664724</v>
      </c>
      <c r="E13">
        <f>C13-C14</f>
        <v>48.256999999983236</v>
      </c>
      <c r="F13" s="106">
        <f>SQRT(D13^2+E13^2)</f>
        <v>48.47946338397395</v>
      </c>
      <c r="G13" s="17"/>
      <c r="H13" s="24">
        <v>53.302</v>
      </c>
      <c r="I13" s="106">
        <f>ABS(H13-H14)</f>
        <v>1.4429999999999978</v>
      </c>
      <c r="K13" s="54">
        <v>454812.5</v>
      </c>
      <c r="L13" s="54">
        <v>454756.78</v>
      </c>
      <c r="M13">
        <f>L13-K13</f>
        <v>-55.71999999997206</v>
      </c>
      <c r="N13">
        <f>SQRT(M14^2+M13^2)</f>
        <v>71.016612845015658</v>
      </c>
    </row>
    <row r="14" spans="1:15" ht="13.5" thickBot="1" x14ac:dyDescent="0.25">
      <c r="A14" s="20"/>
      <c r="B14" s="25">
        <v>453381.80699999997</v>
      </c>
      <c r="C14" s="26">
        <v>1383970.6810000001</v>
      </c>
      <c r="H14" s="27">
        <v>51.859000000000002</v>
      </c>
      <c r="K14" s="54">
        <v>1382696.64</v>
      </c>
      <c r="L14" s="54">
        <v>1382652.61</v>
      </c>
      <c r="M14">
        <f>L14-K14</f>
        <v>-44.029999999795109</v>
      </c>
    </row>
    <row r="15" spans="1:15" ht="13.5" thickBot="1" x14ac:dyDescent="0.25">
      <c r="A15" s="17" t="s">
        <v>23</v>
      </c>
      <c r="B15" s="50">
        <v>454812.5</v>
      </c>
      <c r="C15" s="50">
        <v>1382696.64</v>
      </c>
      <c r="D15">
        <f>B15-B16</f>
        <v>55.71999999997206</v>
      </c>
      <c r="E15">
        <f>C15-C16</f>
        <v>44.029999999795109</v>
      </c>
      <c r="F15" s="106">
        <f>SQRT(D15^2+E15^2)</f>
        <v>71.016612845015658</v>
      </c>
      <c r="G15" s="108"/>
      <c r="H15" s="107">
        <v>31.78</v>
      </c>
      <c r="I15" s="106">
        <f>ABS(H15-H16)</f>
        <v>3.5</v>
      </c>
      <c r="K15" s="21">
        <v>31.78</v>
      </c>
      <c r="L15" s="21">
        <v>35.28</v>
      </c>
      <c r="M15" s="21"/>
    </row>
    <row r="16" spans="1:15" ht="13.5" thickBot="1" x14ac:dyDescent="0.25">
      <c r="A16" s="17"/>
      <c r="B16" s="51">
        <v>454756.78</v>
      </c>
      <c r="C16" s="51">
        <v>1382652.61</v>
      </c>
      <c r="H16" s="51">
        <v>35.28</v>
      </c>
      <c r="K16" s="21"/>
      <c r="L16" s="21"/>
      <c r="M16" s="21"/>
    </row>
    <row r="17" spans="1:13" ht="13.5" thickBot="1" x14ac:dyDescent="0.25">
      <c r="A17" s="17" t="s">
        <v>6</v>
      </c>
      <c r="B17" s="23">
        <v>454646.62699999998</v>
      </c>
      <c r="C17" s="24">
        <v>1379597.4439999999</v>
      </c>
      <c r="D17">
        <f>B17-B18</f>
        <v>49.2379999999539</v>
      </c>
      <c r="E17">
        <f>C17-C18</f>
        <v>-38.555000000167638</v>
      </c>
      <c r="F17" s="106">
        <f>SQRT(D17^2+E17^2)</f>
        <v>62.53693843648238</v>
      </c>
      <c r="G17" s="17"/>
      <c r="H17" s="24">
        <v>254.28100000000001</v>
      </c>
      <c r="I17" s="106">
        <f>ABS(H17-H18)</f>
        <v>7.5000000000017053E-2</v>
      </c>
      <c r="K17" s="54"/>
      <c r="L17" s="54"/>
      <c r="M17" s="54"/>
    </row>
    <row r="18" spans="1:13" ht="13.5" thickBot="1" x14ac:dyDescent="0.25">
      <c r="A18" s="17"/>
      <c r="B18" s="25">
        <v>454597.38900000002</v>
      </c>
      <c r="C18" s="26">
        <v>1379635.9990000001</v>
      </c>
      <c r="H18" s="27">
        <v>254.20599999999999</v>
      </c>
      <c r="K18" s="54"/>
      <c r="L18" s="54"/>
      <c r="M18" s="54"/>
    </row>
    <row r="19" spans="1:13" ht="13.5" thickBot="1" x14ac:dyDescent="0.25">
      <c r="A19" s="19" t="s">
        <v>7</v>
      </c>
      <c r="B19" s="52">
        <v>453553.62099999998</v>
      </c>
      <c r="C19" s="21">
        <v>1382824.4280000001</v>
      </c>
      <c r="D19">
        <f>B19-B20</f>
        <v>-23.661000000021886</v>
      </c>
      <c r="E19">
        <f>C19-C20</f>
        <v>47.212999999988824</v>
      </c>
      <c r="F19" s="106">
        <f>SQRT(D19^2+E19^2)</f>
        <v>52.810134349383929</v>
      </c>
      <c r="G19" s="17"/>
      <c r="H19" s="21">
        <v>30.181000000000001</v>
      </c>
      <c r="I19" s="106">
        <f>ABS(H19-H20)</f>
        <v>3.9120000000000026</v>
      </c>
      <c r="K19" s="21">
        <v>47.7</v>
      </c>
      <c r="L19" s="21">
        <v>1.24</v>
      </c>
      <c r="M19" s="21"/>
    </row>
    <row r="20" spans="1:13" ht="13.5" thickBot="1" x14ac:dyDescent="0.25">
      <c r="A20" s="20"/>
      <c r="B20" s="28">
        <v>453577.28200000001</v>
      </c>
      <c r="C20" s="29">
        <v>1382777.2150000001</v>
      </c>
      <c r="H20" s="30">
        <v>26.268999999999998</v>
      </c>
      <c r="K20" s="21"/>
      <c r="L20" s="21"/>
      <c r="M20" s="21"/>
    </row>
    <row r="21" spans="1:13" ht="13.5" thickBot="1" x14ac:dyDescent="0.25">
      <c r="A21" s="17" t="s">
        <v>8</v>
      </c>
      <c r="B21" s="50">
        <v>446008.86</v>
      </c>
      <c r="C21" s="50">
        <v>1380429.32</v>
      </c>
      <c r="D21">
        <f>B21-B22</f>
        <v>-6.6099999999860302</v>
      </c>
      <c r="E21">
        <f>C21-C22</f>
        <v>8.9599999999627471</v>
      </c>
      <c r="F21" s="106">
        <f>SQRT(D21^2+E21^2)</f>
        <v>11.134347758137778</v>
      </c>
      <c r="G21" s="108"/>
      <c r="H21" s="107">
        <v>85.42</v>
      </c>
      <c r="I21" s="106">
        <f>ABS(H21-H22)</f>
        <v>0.46999999999999886</v>
      </c>
      <c r="K21" s="21"/>
      <c r="L21" s="21"/>
      <c r="M21" s="21"/>
    </row>
    <row r="22" spans="1:13" ht="13.5" thickBot="1" x14ac:dyDescent="0.25">
      <c r="A22" s="17"/>
      <c r="B22" s="51">
        <v>446015.47</v>
      </c>
      <c r="C22" s="51">
        <v>1380420.36</v>
      </c>
      <c r="H22" s="51">
        <v>85.89</v>
      </c>
      <c r="K22" s="21"/>
      <c r="L22" s="21"/>
      <c r="M22" s="21"/>
    </row>
    <row r="23" spans="1:13" ht="13.5" thickBot="1" x14ac:dyDescent="0.25">
      <c r="A23" s="17" t="s">
        <v>9</v>
      </c>
      <c r="B23" s="50">
        <v>455014.53</v>
      </c>
      <c r="C23" s="50">
        <v>1385308.68</v>
      </c>
      <c r="D23">
        <f>B23-B24</f>
        <v>26.67000000004191</v>
      </c>
      <c r="E23">
        <f>C23-C24</f>
        <v>-53.510000000009313</v>
      </c>
      <c r="F23" s="106">
        <f>SQRT(D23^2+E23^2)</f>
        <v>59.788033919867544</v>
      </c>
      <c r="G23" s="108"/>
      <c r="H23" s="107">
        <v>41.15</v>
      </c>
      <c r="I23" s="106">
        <f>ABS(H23-H24)</f>
        <v>1.1600000000000037</v>
      </c>
      <c r="K23" s="21"/>
      <c r="L23" s="21"/>
      <c r="M23" s="21"/>
    </row>
    <row r="24" spans="1:13" ht="13.5" thickBot="1" x14ac:dyDescent="0.25">
      <c r="A24" s="17"/>
      <c r="B24" s="51">
        <v>454987.86</v>
      </c>
      <c r="C24" s="51">
        <v>1385362.19</v>
      </c>
      <c r="H24" s="51">
        <v>42.31</v>
      </c>
      <c r="K24" s="21"/>
      <c r="L24" s="21"/>
      <c r="M24" s="21"/>
    </row>
    <row r="25" spans="1:13" ht="13.5" thickBot="1" x14ac:dyDescent="0.25">
      <c r="A25" s="17" t="s">
        <v>10</v>
      </c>
      <c r="B25" s="50">
        <v>435176.78</v>
      </c>
      <c r="C25" s="50">
        <v>1371328.03</v>
      </c>
      <c r="D25">
        <f>B25-B26</f>
        <v>50.580000000016298</v>
      </c>
      <c r="E25">
        <f>C25-C26</f>
        <v>31.25</v>
      </c>
      <c r="F25" s="106">
        <f>SQRT(D25^2+E25^2)</f>
        <v>59.455015768239846</v>
      </c>
      <c r="G25" s="108"/>
      <c r="H25" s="107">
        <v>79.13</v>
      </c>
      <c r="I25" s="106">
        <f>ABS(H25-H26)</f>
        <v>5.9500000000000028</v>
      </c>
      <c r="K25" s="21"/>
      <c r="L25" s="21"/>
      <c r="M25" s="21"/>
    </row>
    <row r="26" spans="1:13" ht="13.5" thickBot="1" x14ac:dyDescent="0.25">
      <c r="A26" s="17"/>
      <c r="B26" s="51">
        <v>435126.2</v>
      </c>
      <c r="C26" s="51">
        <v>1371296.78</v>
      </c>
      <c r="H26" s="51">
        <v>85.08</v>
      </c>
      <c r="K26" s="21"/>
      <c r="L26" s="21"/>
      <c r="M26" s="21"/>
    </row>
    <row r="27" spans="1:13" ht="13.5" thickBot="1" x14ac:dyDescent="0.25">
      <c r="A27" s="17" t="s">
        <v>11</v>
      </c>
      <c r="B27" s="23">
        <v>441495.93900000001</v>
      </c>
      <c r="C27" s="24">
        <v>1374232.8489999999</v>
      </c>
      <c r="D27">
        <f>B27-B28</f>
        <v>55.571999999985565</v>
      </c>
      <c r="E27">
        <f>C27-C28</f>
        <v>-73.530999999959022</v>
      </c>
      <c r="F27" s="106">
        <f>SQRT(D27^2+E27^2)</f>
        <v>92.16862343006089</v>
      </c>
      <c r="G27" s="17"/>
      <c r="H27" s="24">
        <v>70.585999999999999</v>
      </c>
      <c r="I27" s="106">
        <f>ABS(H27-H28)</f>
        <v>4.6290000000000049</v>
      </c>
      <c r="K27" s="54"/>
      <c r="L27" s="54"/>
      <c r="M27" s="54"/>
    </row>
    <row r="28" spans="1:13" ht="13.5" thickBot="1" x14ac:dyDescent="0.25">
      <c r="A28" s="17"/>
      <c r="B28" s="52">
        <v>441440.36700000003</v>
      </c>
      <c r="C28" s="21">
        <v>1374306.38</v>
      </c>
      <c r="H28" s="53">
        <v>75.215000000000003</v>
      </c>
      <c r="K28" s="21"/>
      <c r="L28" s="21"/>
      <c r="M28" s="21"/>
    </row>
    <row r="29" spans="1:13" ht="13.5" thickBot="1" x14ac:dyDescent="0.25">
      <c r="A29" s="17" t="s">
        <v>12</v>
      </c>
      <c r="B29" s="23">
        <v>458214.42599999998</v>
      </c>
      <c r="C29" s="24">
        <v>1384618.425</v>
      </c>
      <c r="D29">
        <f>B29-B30</f>
        <v>54.185999999986961</v>
      </c>
      <c r="E29">
        <f>C29-C30</f>
        <v>29.510999999940395</v>
      </c>
      <c r="F29" s="106">
        <f>SQRT(D29^2+E29^2)</f>
        <v>61.701067389430705</v>
      </c>
      <c r="G29" s="17"/>
      <c r="H29" s="24">
        <v>22.23</v>
      </c>
      <c r="I29" s="106">
        <f>ABS(H29-H30)</f>
        <v>0.63499999999999801</v>
      </c>
      <c r="K29" s="54"/>
      <c r="L29" s="54"/>
      <c r="M29" s="54"/>
    </row>
    <row r="30" spans="1:13" ht="13.5" thickBot="1" x14ac:dyDescent="0.25">
      <c r="A30" s="17"/>
      <c r="B30" s="25">
        <v>458160.24</v>
      </c>
      <c r="C30" s="26">
        <v>1384588.9140000001</v>
      </c>
      <c r="H30" s="27">
        <v>22.864999999999998</v>
      </c>
      <c r="K30" s="54"/>
      <c r="L30" s="54"/>
      <c r="M30" s="54"/>
    </row>
    <row r="31" spans="1:13" ht="13.5" thickBot="1" x14ac:dyDescent="0.25">
      <c r="A31" s="17" t="s">
        <v>13</v>
      </c>
      <c r="B31" s="50">
        <v>459040.96</v>
      </c>
      <c r="C31" s="50">
        <v>1383518.46</v>
      </c>
      <c r="D31">
        <f>B31-B32</f>
        <v>23.230000000039581</v>
      </c>
      <c r="E31">
        <f>C31-C32</f>
        <v>40.599999999860302</v>
      </c>
      <c r="F31" s="106">
        <f>SQRT(D31^2+E31^2)</f>
        <v>46.775986360423182</v>
      </c>
      <c r="G31" s="108"/>
      <c r="H31" s="107">
        <v>89.19</v>
      </c>
      <c r="I31" s="106">
        <f>ABS(H31-H32)</f>
        <v>0.26999999999999602</v>
      </c>
      <c r="K31" s="21"/>
      <c r="L31" s="21"/>
      <c r="M31" s="21"/>
    </row>
    <row r="32" spans="1:13" ht="13.5" thickBot="1" x14ac:dyDescent="0.25">
      <c r="A32" s="17"/>
      <c r="B32" s="51">
        <v>459017.73</v>
      </c>
      <c r="C32" s="51">
        <v>1383477.86</v>
      </c>
      <c r="H32" s="51">
        <v>88.92</v>
      </c>
      <c r="K32" s="17"/>
      <c r="L32" s="17"/>
    </row>
    <row r="33" spans="1:12" ht="13.5" thickBot="1" x14ac:dyDescent="0.25">
      <c r="A33" s="17" t="s">
        <v>14</v>
      </c>
      <c r="B33" s="50">
        <v>459492.26</v>
      </c>
      <c r="C33" s="50">
        <v>1381827.71</v>
      </c>
      <c r="D33">
        <f>B33-B34</f>
        <v>-47.75</v>
      </c>
      <c r="E33">
        <f>C33-C34</f>
        <v>-40.489999999990687</v>
      </c>
      <c r="F33" s="106">
        <f>SQRT(D33^2+E33^2)</f>
        <v>62.605931028930847</v>
      </c>
      <c r="G33" s="108"/>
      <c r="H33" s="107">
        <v>169.27</v>
      </c>
      <c r="I33" s="106">
        <f>ABS(H33-H34)</f>
        <v>6.1399999999999864</v>
      </c>
      <c r="K33" s="17"/>
      <c r="L33" s="17"/>
    </row>
    <row r="34" spans="1:12" ht="13.5" thickBot="1" x14ac:dyDescent="0.25">
      <c r="A34" s="17"/>
      <c r="B34" s="51">
        <v>459540.01</v>
      </c>
      <c r="C34" s="51">
        <v>1381868.2</v>
      </c>
      <c r="H34" s="51">
        <v>175.41</v>
      </c>
      <c r="K34" s="17"/>
      <c r="L34" s="17"/>
    </row>
    <row r="35" spans="1:12" ht="13.5" thickBot="1" x14ac:dyDescent="0.25">
      <c r="A35" s="17" t="s">
        <v>21</v>
      </c>
      <c r="B35" s="57">
        <v>446184.32</v>
      </c>
      <c r="C35" s="57">
        <v>1380197.98</v>
      </c>
      <c r="D35" s="57">
        <f>B35-B36</f>
        <v>-113.05999999999767</v>
      </c>
      <c r="E35">
        <f>C35-C36</f>
        <v>-63.669999999925494</v>
      </c>
      <c r="F35" s="106">
        <f>SQRT(D35^2+E35^2)</f>
        <v>129.75527927598932</v>
      </c>
      <c r="G35" s="17"/>
      <c r="H35" s="57">
        <v>83.418999999999997</v>
      </c>
      <c r="I35" s="106">
        <f>ABS(H35-H36)</f>
        <v>0.13700000000000045</v>
      </c>
      <c r="K35" s="17"/>
      <c r="L35" s="17"/>
    </row>
    <row r="36" spans="1:12" ht="13.5" thickBot="1" x14ac:dyDescent="0.25">
      <c r="B36" s="57">
        <v>446297.38</v>
      </c>
      <c r="C36" s="57">
        <v>1380261.65</v>
      </c>
      <c r="H36" s="57">
        <v>83.281999999999996</v>
      </c>
    </row>
    <row r="37" spans="1:12" ht="13.5" thickBot="1" x14ac:dyDescent="0.25">
      <c r="A37" s="21" t="s">
        <v>134</v>
      </c>
      <c r="B37" s="94">
        <v>474729</v>
      </c>
      <c r="C37" s="95">
        <v>1330385</v>
      </c>
      <c r="D37" s="57">
        <f>B37-B38</f>
        <v>2</v>
      </c>
      <c r="E37">
        <f>C37-C38</f>
        <v>43</v>
      </c>
      <c r="F37" s="106">
        <f>SQRT(D37^2+E37^2)</f>
        <v>43.046486500061768</v>
      </c>
      <c r="G37" s="17"/>
      <c r="H37" s="57"/>
      <c r="I37" s="106">
        <f>ABS(H37-H38)</f>
        <v>0</v>
      </c>
      <c r="K37">
        <v>77.623440000000002</v>
      </c>
      <c r="L37">
        <v>163.17937000000001</v>
      </c>
    </row>
    <row r="38" spans="1:12" ht="13.5" thickBot="1" x14ac:dyDescent="0.25">
      <c r="B38" s="97">
        <v>474727</v>
      </c>
      <c r="C38" s="98">
        <v>1330342</v>
      </c>
      <c r="H38" s="57"/>
      <c r="K38">
        <v>77.622919999999993</v>
      </c>
      <c r="L38">
        <v>163.17812000000001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2" sqref="B12"/>
    </sheetView>
  </sheetViews>
  <sheetFormatPr defaultRowHeight="12.75" x14ac:dyDescent="0.2"/>
  <cols>
    <col min="1" max="1" width="21" bestFit="1" customWidth="1"/>
    <col min="2" max="2" width="4.85546875" customWidth="1"/>
    <col min="3" max="10" width="4.42578125" bestFit="1" customWidth="1"/>
    <col min="11" max="12" width="4.42578125" customWidth="1"/>
    <col min="13" max="14" width="4.42578125" bestFit="1" customWidth="1"/>
    <col min="15" max="15" width="7.85546875" bestFit="1" customWidth="1"/>
    <col min="16" max="17" width="4.42578125" bestFit="1" customWidth="1"/>
  </cols>
  <sheetData>
    <row r="1" spans="1:18" s="48" customFormat="1" ht="69.75" customHeight="1" x14ac:dyDescent="0.2">
      <c r="A1" s="44" t="s">
        <v>15</v>
      </c>
      <c r="B1" s="45" t="s">
        <v>64</v>
      </c>
      <c r="C1" s="45" t="s">
        <v>154</v>
      </c>
      <c r="D1" s="45" t="s">
        <v>142</v>
      </c>
      <c r="E1" s="45" t="s">
        <v>61</v>
      </c>
      <c r="F1" s="45" t="s">
        <v>62</v>
      </c>
      <c r="G1" s="45" t="s">
        <v>63</v>
      </c>
      <c r="H1" s="45" t="s">
        <v>151</v>
      </c>
      <c r="I1" s="46" t="s">
        <v>93</v>
      </c>
      <c r="J1" s="45" t="s">
        <v>153</v>
      </c>
      <c r="K1" s="45" t="s">
        <v>156</v>
      </c>
      <c r="L1" s="45" t="s">
        <v>155</v>
      </c>
      <c r="M1" s="45" t="s">
        <v>152</v>
      </c>
      <c r="N1" s="45" t="s">
        <v>144</v>
      </c>
      <c r="O1" s="45" t="s">
        <v>145</v>
      </c>
      <c r="P1" s="45" t="s">
        <v>59</v>
      </c>
      <c r="Q1" s="45" t="s">
        <v>60</v>
      </c>
      <c r="R1" s="47"/>
    </row>
    <row r="2" spans="1:18" hidden="1" x14ac:dyDescent="0.2">
      <c r="A2" s="113" t="s">
        <v>66</v>
      </c>
      <c r="B2" s="33"/>
      <c r="C2" s="33"/>
      <c r="D2" s="33"/>
      <c r="E2" s="33"/>
      <c r="F2" s="33"/>
      <c r="G2" s="33"/>
      <c r="H2" s="33"/>
      <c r="I2" s="32"/>
      <c r="J2" s="112"/>
      <c r="K2" s="112"/>
      <c r="L2" s="112"/>
      <c r="M2" s="112"/>
      <c r="N2" s="33"/>
      <c r="O2" s="33"/>
      <c r="P2" s="33"/>
      <c r="Q2" s="33"/>
      <c r="R2" s="31"/>
    </row>
    <row r="3" spans="1:18" hidden="1" x14ac:dyDescent="0.2">
      <c r="A3" s="114" t="s">
        <v>1</v>
      </c>
      <c r="B3" s="9" t="s">
        <v>146</v>
      </c>
      <c r="C3" s="9"/>
      <c r="D3" s="13" t="s">
        <v>16</v>
      </c>
      <c r="E3" s="13" t="s">
        <v>16</v>
      </c>
      <c r="F3" s="9"/>
      <c r="G3" s="9"/>
      <c r="H3" s="9"/>
      <c r="I3" s="9"/>
      <c r="J3" s="111"/>
      <c r="K3" s="111"/>
      <c r="L3" s="111"/>
      <c r="M3" s="111"/>
      <c r="N3" s="9"/>
      <c r="O3" s="9"/>
      <c r="P3" s="9"/>
      <c r="Q3" s="9"/>
    </row>
    <row r="4" spans="1:18" x14ac:dyDescent="0.2">
      <c r="A4" s="5" t="s">
        <v>2</v>
      </c>
      <c r="B4" s="13" t="s">
        <v>16</v>
      </c>
      <c r="C4" s="13" t="s">
        <v>16</v>
      </c>
      <c r="D4" s="13" t="s">
        <v>16</v>
      </c>
      <c r="E4" s="13" t="s">
        <v>16</v>
      </c>
      <c r="F4" s="13" t="s">
        <v>16</v>
      </c>
      <c r="G4" s="13" t="s">
        <v>16</v>
      </c>
      <c r="H4" s="13" t="s">
        <v>16</v>
      </c>
      <c r="I4" s="13" t="s">
        <v>16</v>
      </c>
      <c r="J4" s="14" t="s">
        <v>16</v>
      </c>
      <c r="K4" s="14" t="s">
        <v>16</v>
      </c>
      <c r="L4" s="14" t="s">
        <v>16</v>
      </c>
      <c r="M4" s="14" t="s">
        <v>16</v>
      </c>
      <c r="N4" s="13" t="s">
        <v>16</v>
      </c>
      <c r="O4" s="13" t="s">
        <v>16</v>
      </c>
      <c r="P4" s="9"/>
      <c r="Q4" s="9"/>
    </row>
    <row r="5" spans="1:18" x14ac:dyDescent="0.2">
      <c r="A5" s="5" t="s">
        <v>3</v>
      </c>
      <c r="B5" s="13" t="s">
        <v>16</v>
      </c>
      <c r="C5" s="13" t="s">
        <v>16</v>
      </c>
      <c r="D5" s="13" t="s">
        <v>16</v>
      </c>
      <c r="E5" s="13" t="s">
        <v>16</v>
      </c>
      <c r="F5" s="13" t="s">
        <v>16</v>
      </c>
      <c r="G5" s="13" t="s">
        <v>16</v>
      </c>
      <c r="H5" s="13" t="s">
        <v>16</v>
      </c>
      <c r="I5" s="13" t="s">
        <v>16</v>
      </c>
      <c r="J5" s="14" t="s">
        <v>16</v>
      </c>
      <c r="K5" s="14" t="s">
        <v>16</v>
      </c>
      <c r="L5" s="14" t="s">
        <v>16</v>
      </c>
      <c r="M5" s="14" t="s">
        <v>16</v>
      </c>
      <c r="N5" s="13" t="s">
        <v>16</v>
      </c>
      <c r="O5" s="13" t="s">
        <v>16</v>
      </c>
      <c r="P5" s="9"/>
      <c r="Q5" s="9"/>
    </row>
    <row r="6" spans="1:18" hidden="1" x14ac:dyDescent="0.2">
      <c r="A6" s="114" t="s">
        <v>4</v>
      </c>
      <c r="B6" s="9"/>
      <c r="C6" s="9"/>
      <c r="D6" s="9"/>
      <c r="E6" s="9"/>
      <c r="F6" s="9"/>
      <c r="G6" s="9"/>
      <c r="H6" s="9"/>
      <c r="I6" s="9"/>
      <c r="J6" s="35"/>
      <c r="K6" s="35"/>
      <c r="L6" s="35"/>
      <c r="M6" s="14" t="s">
        <v>16</v>
      </c>
      <c r="N6" s="9"/>
      <c r="O6" s="9"/>
      <c r="P6" s="9"/>
      <c r="Q6" s="9"/>
    </row>
    <row r="7" spans="1:18" x14ac:dyDescent="0.2">
      <c r="A7" s="12" t="s">
        <v>157</v>
      </c>
      <c r="B7" s="13" t="s">
        <v>16</v>
      </c>
      <c r="C7" s="13" t="s">
        <v>16</v>
      </c>
      <c r="D7" s="13" t="s">
        <v>16</v>
      </c>
      <c r="E7" s="13" t="s">
        <v>16</v>
      </c>
      <c r="F7" s="13" t="s">
        <v>16</v>
      </c>
      <c r="G7" s="13" t="s">
        <v>16</v>
      </c>
      <c r="H7" s="13" t="s">
        <v>16</v>
      </c>
      <c r="I7" s="13" t="s">
        <v>16</v>
      </c>
      <c r="J7" s="13" t="s">
        <v>16</v>
      </c>
      <c r="K7" s="14" t="s">
        <v>16</v>
      </c>
      <c r="L7" s="14" t="s">
        <v>16</v>
      </c>
      <c r="M7" s="14" t="s">
        <v>16</v>
      </c>
      <c r="N7" s="13" t="s">
        <v>16</v>
      </c>
      <c r="O7" s="13" t="s">
        <v>16</v>
      </c>
      <c r="P7" s="9"/>
      <c r="Q7" s="9"/>
    </row>
    <row r="8" spans="1:18" x14ac:dyDescent="0.2">
      <c r="A8" s="12" t="s">
        <v>128</v>
      </c>
      <c r="B8" s="9"/>
      <c r="C8" s="9"/>
      <c r="D8" s="13" t="s">
        <v>16</v>
      </c>
      <c r="E8" s="13" t="s">
        <v>16</v>
      </c>
      <c r="F8" s="13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8" x14ac:dyDescent="0.2">
      <c r="A9" s="5" t="s">
        <v>6</v>
      </c>
      <c r="B9" s="13" t="s">
        <v>16</v>
      </c>
      <c r="C9" s="13" t="s">
        <v>16</v>
      </c>
      <c r="D9" s="13" t="s">
        <v>16</v>
      </c>
      <c r="E9" s="13" t="s">
        <v>16</v>
      </c>
      <c r="F9" s="13" t="s">
        <v>16</v>
      </c>
      <c r="G9" s="13" t="s">
        <v>16</v>
      </c>
      <c r="H9" s="13" t="s">
        <v>16</v>
      </c>
      <c r="I9" s="13" t="s">
        <v>16</v>
      </c>
      <c r="J9" s="13" t="s">
        <v>16</v>
      </c>
      <c r="K9" s="14" t="s">
        <v>16</v>
      </c>
      <c r="L9" s="14" t="s">
        <v>16</v>
      </c>
      <c r="M9" s="14" t="s">
        <v>16</v>
      </c>
      <c r="N9" s="13" t="s">
        <v>16</v>
      </c>
      <c r="O9" s="9"/>
      <c r="P9" s="9"/>
      <c r="Q9" s="9"/>
    </row>
    <row r="10" spans="1:18" x14ac:dyDescent="0.2">
      <c r="A10" s="5" t="s">
        <v>7</v>
      </c>
      <c r="B10" s="13" t="s">
        <v>16</v>
      </c>
      <c r="C10" s="13" t="s">
        <v>16</v>
      </c>
      <c r="D10" s="13" t="s">
        <v>16</v>
      </c>
      <c r="E10" s="13" t="s">
        <v>16</v>
      </c>
      <c r="F10" s="13" t="s">
        <v>16</v>
      </c>
      <c r="G10" s="13" t="s">
        <v>16</v>
      </c>
      <c r="H10" s="13" t="s">
        <v>16</v>
      </c>
      <c r="I10" s="13" t="s">
        <v>16</v>
      </c>
      <c r="J10" s="13" t="s">
        <v>16</v>
      </c>
      <c r="K10" s="14" t="s">
        <v>16</v>
      </c>
      <c r="L10" s="14" t="s">
        <v>16</v>
      </c>
      <c r="M10" s="14" t="s">
        <v>16</v>
      </c>
      <c r="N10" s="13" t="s">
        <v>16</v>
      </c>
      <c r="O10" s="9"/>
      <c r="P10" s="9"/>
      <c r="Q10" s="9"/>
    </row>
    <row r="11" spans="1:18" hidden="1" x14ac:dyDescent="0.2">
      <c r="A11" s="114" t="s">
        <v>8</v>
      </c>
      <c r="B11" s="9"/>
      <c r="C11" s="9"/>
      <c r="D11" s="13" t="s">
        <v>16</v>
      </c>
      <c r="E11" s="9"/>
      <c r="F11" s="9"/>
      <c r="G11" s="9"/>
      <c r="H11" s="9"/>
      <c r="I11" s="9"/>
      <c r="J11" s="35"/>
      <c r="K11" s="35"/>
      <c r="L11" s="35"/>
      <c r="M11" s="35"/>
      <c r="N11" s="9"/>
      <c r="O11" s="9"/>
      <c r="P11" s="9"/>
      <c r="Q11" s="9"/>
    </row>
    <row r="12" spans="1:18" x14ac:dyDescent="0.2">
      <c r="A12" s="5" t="s">
        <v>9</v>
      </c>
      <c r="B12" s="116" t="s">
        <v>159</v>
      </c>
      <c r="C12" s="13" t="s">
        <v>16</v>
      </c>
      <c r="D12" s="13" t="s">
        <v>16</v>
      </c>
      <c r="E12" s="13" t="s">
        <v>16</v>
      </c>
      <c r="F12" s="13" t="s">
        <v>16</v>
      </c>
      <c r="G12" s="13" t="s">
        <v>16</v>
      </c>
      <c r="H12" s="13" t="s">
        <v>16</v>
      </c>
      <c r="I12" s="13" t="s">
        <v>16</v>
      </c>
      <c r="J12" s="13" t="s">
        <v>16</v>
      </c>
      <c r="K12" s="14" t="s">
        <v>16</v>
      </c>
      <c r="L12" s="14" t="s">
        <v>16</v>
      </c>
      <c r="M12" s="14" t="s">
        <v>16</v>
      </c>
      <c r="N12" s="14" t="s">
        <v>16</v>
      </c>
      <c r="O12" s="9"/>
      <c r="P12" s="9"/>
      <c r="Q12" s="9"/>
    </row>
    <row r="13" spans="1:18" x14ac:dyDescent="0.2">
      <c r="A13" s="5" t="s">
        <v>10</v>
      </c>
      <c r="B13" s="9"/>
      <c r="C13" s="13" t="s">
        <v>16</v>
      </c>
      <c r="D13" s="13" t="s">
        <v>16</v>
      </c>
      <c r="E13" s="9"/>
      <c r="F13" s="9"/>
      <c r="G13" s="13" t="s">
        <v>16</v>
      </c>
      <c r="H13" s="13" t="s">
        <v>16</v>
      </c>
      <c r="I13" s="13" t="s">
        <v>16</v>
      </c>
      <c r="J13" s="9"/>
      <c r="K13" s="9"/>
      <c r="L13" s="9"/>
      <c r="M13" s="9"/>
      <c r="N13" s="9"/>
      <c r="O13" s="9"/>
      <c r="P13" s="9"/>
      <c r="Q13" s="9"/>
      <c r="R13" t="s">
        <v>158</v>
      </c>
    </row>
    <row r="14" spans="1:18" hidden="1" x14ac:dyDescent="0.2">
      <c r="A14" s="114" t="s">
        <v>11</v>
      </c>
      <c r="B14" s="13" t="s">
        <v>16</v>
      </c>
      <c r="C14" s="13"/>
      <c r="D14" s="13"/>
      <c r="E14" s="9"/>
      <c r="F14" s="9"/>
      <c r="G14" s="13" t="s">
        <v>16</v>
      </c>
      <c r="H14" s="9"/>
      <c r="I14" s="9"/>
      <c r="J14" s="111"/>
      <c r="K14" s="111"/>
      <c r="L14" s="111"/>
      <c r="M14" s="111"/>
      <c r="N14" s="9"/>
      <c r="O14" s="9"/>
      <c r="P14" s="9"/>
      <c r="Q14" s="9"/>
    </row>
    <row r="15" spans="1:18" x14ac:dyDescent="0.2">
      <c r="A15" s="5" t="s">
        <v>12</v>
      </c>
      <c r="B15" s="13" t="s">
        <v>16</v>
      </c>
      <c r="C15" s="13" t="s">
        <v>16</v>
      </c>
      <c r="D15" s="13" t="s">
        <v>16</v>
      </c>
      <c r="E15" s="13" t="s">
        <v>16</v>
      </c>
      <c r="F15" s="13" t="s">
        <v>16</v>
      </c>
      <c r="G15" s="13" t="s">
        <v>16</v>
      </c>
      <c r="H15" s="13" t="s">
        <v>16</v>
      </c>
      <c r="I15" s="13" t="s">
        <v>16</v>
      </c>
      <c r="J15" s="13" t="s">
        <v>16</v>
      </c>
      <c r="K15" s="14" t="s">
        <v>16</v>
      </c>
      <c r="L15" s="14" t="s">
        <v>16</v>
      </c>
      <c r="M15" s="14" t="s">
        <v>16</v>
      </c>
      <c r="N15" s="13" t="s">
        <v>16</v>
      </c>
      <c r="O15" s="9"/>
      <c r="P15" s="9"/>
      <c r="Q15" s="9"/>
    </row>
    <row r="16" spans="1:18" x14ac:dyDescent="0.2">
      <c r="A16" s="5" t="s">
        <v>13</v>
      </c>
      <c r="B16" s="9"/>
      <c r="C16" s="13" t="s">
        <v>16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8" hidden="1" x14ac:dyDescent="0.2">
      <c r="A17" s="114" t="s">
        <v>14</v>
      </c>
      <c r="B17" s="9"/>
      <c r="C17" s="9"/>
      <c r="D17" s="9"/>
      <c r="E17" s="9"/>
      <c r="F17" s="9"/>
      <c r="G17" s="9"/>
      <c r="H17" s="9"/>
      <c r="I17" s="9"/>
      <c r="J17" s="110"/>
      <c r="K17" s="110"/>
      <c r="L17" s="110"/>
      <c r="M17" s="110"/>
      <c r="N17" s="9"/>
      <c r="O17" s="9"/>
      <c r="P17" s="9"/>
      <c r="Q17" s="9"/>
    </row>
    <row r="18" spans="1:18" hidden="1" x14ac:dyDescent="0.2">
      <c r="A18" s="113" t="s">
        <v>39</v>
      </c>
      <c r="B18" s="34"/>
      <c r="C18" s="34"/>
      <c r="D18" s="34"/>
      <c r="E18" s="9"/>
      <c r="F18" s="9"/>
      <c r="G18" s="9"/>
      <c r="H18" s="9"/>
      <c r="I18" s="9"/>
      <c r="J18" s="110"/>
      <c r="K18" s="110"/>
      <c r="L18" s="110"/>
      <c r="M18" s="110"/>
      <c r="N18" s="9"/>
      <c r="O18" s="9"/>
      <c r="P18" s="9"/>
      <c r="Q18" s="9"/>
    </row>
    <row r="19" spans="1:18" hidden="1" x14ac:dyDescent="0.2">
      <c r="A19" s="113" t="s">
        <v>40</v>
      </c>
      <c r="B19" s="34"/>
      <c r="C19" s="34"/>
      <c r="D19" s="34"/>
      <c r="E19" s="9"/>
      <c r="F19" s="9"/>
      <c r="G19" s="9"/>
      <c r="H19" s="9"/>
      <c r="I19" s="9"/>
      <c r="J19" s="110"/>
      <c r="K19" s="110"/>
      <c r="L19" s="110"/>
      <c r="M19" s="110"/>
      <c r="N19" s="9"/>
      <c r="O19" s="9"/>
      <c r="P19" s="9"/>
      <c r="Q19" s="9"/>
    </row>
    <row r="20" spans="1:18" hidden="1" x14ac:dyDescent="0.2">
      <c r="A20" s="114" t="s">
        <v>21</v>
      </c>
      <c r="B20" s="9"/>
      <c r="C20" s="9"/>
      <c r="D20" s="9"/>
      <c r="E20" s="9"/>
      <c r="F20" s="9"/>
      <c r="G20" s="9"/>
      <c r="H20" s="9"/>
      <c r="I20" s="9"/>
      <c r="J20" s="110"/>
      <c r="K20" s="110"/>
      <c r="L20" s="110"/>
      <c r="M20" s="110"/>
      <c r="N20" s="9"/>
      <c r="O20" s="9"/>
      <c r="P20" s="9"/>
      <c r="Q20" s="9"/>
    </row>
    <row r="21" spans="1:18" hidden="1" x14ac:dyDescent="0.2">
      <c r="A21" s="113" t="s">
        <v>33</v>
      </c>
      <c r="B21" s="34"/>
      <c r="C21" s="34"/>
      <c r="D21" s="34"/>
      <c r="E21" s="9"/>
      <c r="F21" s="9"/>
      <c r="G21" s="9"/>
      <c r="H21" s="9"/>
      <c r="I21" s="9"/>
      <c r="J21" s="110"/>
      <c r="K21" s="110"/>
      <c r="L21" s="110"/>
      <c r="M21" s="110"/>
      <c r="N21" s="9"/>
      <c r="O21" s="9"/>
      <c r="P21" s="9"/>
      <c r="Q21" s="9"/>
    </row>
    <row r="22" spans="1:18" hidden="1" x14ac:dyDescent="0.2">
      <c r="A22" s="113" t="s">
        <v>34</v>
      </c>
      <c r="B22" s="34"/>
      <c r="C22" s="34"/>
      <c r="D22" s="34"/>
      <c r="E22" s="9"/>
      <c r="F22" s="9"/>
      <c r="G22" s="9"/>
      <c r="H22" s="9"/>
      <c r="I22" s="9"/>
      <c r="J22" s="110"/>
      <c r="K22" s="110"/>
      <c r="L22" s="110"/>
      <c r="M22" s="110"/>
      <c r="N22" s="9"/>
      <c r="O22" s="9"/>
      <c r="P22" s="9"/>
      <c r="Q22" s="9"/>
    </row>
    <row r="23" spans="1:18" hidden="1" x14ac:dyDescent="0.2">
      <c r="A23" s="113" t="s">
        <v>35</v>
      </c>
      <c r="B23" s="34"/>
      <c r="C23" s="34"/>
      <c r="D23" s="34"/>
      <c r="E23" s="9"/>
      <c r="F23" s="9"/>
      <c r="G23" s="9"/>
      <c r="H23" s="9"/>
      <c r="I23" s="9"/>
      <c r="J23" s="110"/>
      <c r="K23" s="110"/>
      <c r="L23" s="110"/>
      <c r="M23" s="110"/>
      <c r="N23" s="9"/>
      <c r="O23" s="9"/>
      <c r="P23" s="9"/>
      <c r="Q23" s="9"/>
    </row>
    <row r="24" spans="1:18" hidden="1" x14ac:dyDescent="0.2">
      <c r="A24" s="9"/>
      <c r="B24" s="9"/>
      <c r="C24" s="9"/>
      <c r="D24" s="9"/>
      <c r="E24" s="9"/>
      <c r="F24" s="9"/>
      <c r="G24" s="9"/>
      <c r="H24" s="9"/>
      <c r="I24" s="9"/>
      <c r="J24" s="110"/>
      <c r="K24" s="110"/>
      <c r="L24" s="110"/>
      <c r="M24" s="110"/>
      <c r="N24" s="9"/>
      <c r="O24" s="9"/>
      <c r="P24" s="9"/>
      <c r="Q24" s="9"/>
    </row>
    <row r="25" spans="1:18" hidden="1" x14ac:dyDescent="0.2">
      <c r="A25" s="114" t="s">
        <v>57</v>
      </c>
      <c r="B25" s="35"/>
      <c r="C25" s="35"/>
      <c r="D25" s="35"/>
      <c r="E25" s="9"/>
      <c r="F25" s="9"/>
      <c r="G25" s="9"/>
      <c r="H25" s="9"/>
      <c r="I25" s="9"/>
      <c r="J25" s="110"/>
      <c r="K25" s="110"/>
      <c r="L25" s="110"/>
      <c r="M25" s="110"/>
      <c r="N25" s="9"/>
      <c r="O25" s="9"/>
      <c r="P25" s="9"/>
      <c r="Q25" s="9"/>
    </row>
    <row r="26" spans="1:18" hidden="1" x14ac:dyDescent="0.2">
      <c r="A26" s="114" t="s">
        <v>56</v>
      </c>
      <c r="B26" s="35"/>
      <c r="C26" s="35"/>
      <c r="D26" s="35"/>
      <c r="E26" s="9"/>
      <c r="F26" s="9"/>
      <c r="G26" s="9"/>
      <c r="H26" s="9"/>
      <c r="I26" s="9"/>
      <c r="J26" s="110"/>
      <c r="K26" s="110"/>
      <c r="L26" s="110"/>
      <c r="M26" s="110"/>
      <c r="N26" s="9"/>
      <c r="O26" s="9"/>
      <c r="P26" s="9"/>
      <c r="Q26" s="9"/>
    </row>
    <row r="27" spans="1:18" x14ac:dyDescent="0.2">
      <c r="R27" t="s">
        <v>147</v>
      </c>
    </row>
    <row r="28" spans="1:18" x14ac:dyDescent="0.2">
      <c r="R28" t="s">
        <v>148</v>
      </c>
    </row>
    <row r="29" spans="1:18" x14ac:dyDescent="0.2">
      <c r="R29" t="s">
        <v>149</v>
      </c>
    </row>
    <row r="30" spans="1:18" x14ac:dyDescent="0.2">
      <c r="R30" t="s">
        <v>150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Scans</vt:lpstr>
      <vt:lpstr>Benchmarks</vt:lpstr>
      <vt:lpstr>BM Dist's</vt:lpstr>
      <vt:lpstr>Workup Status</vt:lpstr>
    </vt:vector>
  </TitlesOfParts>
  <Company>University of Colorado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Cullis</dc:creator>
  <cp:lastModifiedBy>crisp</cp:lastModifiedBy>
  <cp:lastPrinted>2015-02-03T23:15:32Z</cp:lastPrinted>
  <dcterms:created xsi:type="dcterms:W3CDTF">2010-11-24T15:39:54Z</dcterms:created>
  <dcterms:modified xsi:type="dcterms:W3CDTF">2015-08-17T22:43:17Z</dcterms:modified>
</cp:coreProperties>
</file>